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cratchDr\PRUE\UCC\UCC 2024\"/>
    </mc:Choice>
  </mc:AlternateContent>
  <xr:revisionPtr revIDLastSave="0" documentId="8_{934025DF-6BCF-443B-BC1E-057AC0BB191A}" xr6:coauthVersionLast="47" xr6:coauthVersionMax="47" xr10:uidLastSave="{00000000-0000-0000-0000-000000000000}"/>
  <bookViews>
    <workbookView xWindow="28680" yWindow="-120" windowWidth="29040" windowHeight="17640" xr2:uid="{A97B259A-86B3-4790-ACA7-DFBF08F5D05F}"/>
  </bookViews>
  <sheets>
    <sheet name="HSCRC Final UCC Results (2024)" sheetId="1" r:id="rId1"/>
  </sheets>
  <externalReferences>
    <externalReference r:id="rId2"/>
  </externalReferences>
  <definedNames>
    <definedName name="_xlnm._FilterDatabase" localSheetId="0" hidden="1">'HSCRC Final UCC Results (2024)'!$A$2:$K$2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E46" i="1"/>
  <c r="C46" i="1"/>
  <c r="F44" i="1"/>
  <c r="G44" i="1" s="1"/>
  <c r="E44" i="1"/>
  <c r="D44" i="1" s="1"/>
  <c r="G43" i="1"/>
  <c r="F43" i="1"/>
  <c r="E43" i="1"/>
  <c r="D43" i="1" s="1"/>
  <c r="H43" i="1" s="1"/>
  <c r="F42" i="1"/>
  <c r="G42" i="1" s="1"/>
  <c r="E42" i="1"/>
  <c r="D42" i="1" s="1"/>
  <c r="F41" i="1"/>
  <c r="G41" i="1" s="1"/>
  <c r="E41" i="1"/>
  <c r="D41" i="1" s="1"/>
  <c r="F40" i="1"/>
  <c r="G40" i="1" s="1"/>
  <c r="E40" i="1"/>
  <c r="D40" i="1" s="1"/>
  <c r="H40" i="1" s="1"/>
  <c r="F39" i="1"/>
  <c r="G39" i="1" s="1"/>
  <c r="E39" i="1"/>
  <c r="D39" i="1" s="1"/>
  <c r="H39" i="1" s="1"/>
  <c r="F38" i="1"/>
  <c r="G38" i="1" s="1"/>
  <c r="E38" i="1"/>
  <c r="D38" i="1" s="1"/>
  <c r="F37" i="1"/>
  <c r="G37" i="1" s="1"/>
  <c r="E37" i="1"/>
  <c r="D37" i="1" s="1"/>
  <c r="H37" i="1" s="1"/>
  <c r="F36" i="1"/>
  <c r="G36" i="1" s="1"/>
  <c r="E36" i="1"/>
  <c r="D36" i="1" s="1"/>
  <c r="H36" i="1" s="1"/>
  <c r="F35" i="1"/>
  <c r="G35" i="1" s="1"/>
  <c r="E35" i="1"/>
  <c r="D35" i="1" s="1"/>
  <c r="F34" i="1"/>
  <c r="G34" i="1" s="1"/>
  <c r="E34" i="1"/>
  <c r="D34" i="1" s="1"/>
  <c r="F33" i="1"/>
  <c r="G33" i="1" s="1"/>
  <c r="E33" i="1"/>
  <c r="D33" i="1" s="1"/>
  <c r="F32" i="1"/>
  <c r="G32" i="1" s="1"/>
  <c r="E32" i="1"/>
  <c r="D32" i="1" s="1"/>
  <c r="H32" i="1" s="1"/>
  <c r="F31" i="1"/>
  <c r="G31" i="1" s="1"/>
  <c r="E31" i="1"/>
  <c r="D31" i="1" s="1"/>
  <c r="H31" i="1" s="1"/>
  <c r="F30" i="1"/>
  <c r="G30" i="1" s="1"/>
  <c r="E30" i="1"/>
  <c r="D30" i="1" s="1"/>
  <c r="H30" i="1" s="1"/>
  <c r="F29" i="1"/>
  <c r="G29" i="1" s="1"/>
  <c r="E29" i="1"/>
  <c r="D29" i="1" s="1"/>
  <c r="H29" i="1" s="1"/>
  <c r="F28" i="1"/>
  <c r="G28" i="1" s="1"/>
  <c r="E28" i="1"/>
  <c r="D28" i="1" s="1"/>
  <c r="H28" i="1" s="1"/>
  <c r="F27" i="1"/>
  <c r="G27" i="1" s="1"/>
  <c r="E27" i="1"/>
  <c r="D27" i="1" s="1"/>
  <c r="F26" i="1"/>
  <c r="G26" i="1" s="1"/>
  <c r="E26" i="1"/>
  <c r="D26" i="1" s="1"/>
  <c r="F25" i="1"/>
  <c r="G25" i="1" s="1"/>
  <c r="E25" i="1"/>
  <c r="D25" i="1" s="1"/>
  <c r="F24" i="1"/>
  <c r="G24" i="1" s="1"/>
  <c r="E24" i="1"/>
  <c r="D24" i="1" s="1"/>
  <c r="H24" i="1" s="1"/>
  <c r="F23" i="1"/>
  <c r="G23" i="1" s="1"/>
  <c r="E23" i="1"/>
  <c r="D23" i="1" s="1"/>
  <c r="H23" i="1" s="1"/>
  <c r="F22" i="1"/>
  <c r="G22" i="1" s="1"/>
  <c r="E22" i="1"/>
  <c r="D22" i="1" s="1"/>
  <c r="H22" i="1" s="1"/>
  <c r="F21" i="1"/>
  <c r="G21" i="1" s="1"/>
  <c r="E21" i="1"/>
  <c r="D21" i="1" s="1"/>
  <c r="H21" i="1" s="1"/>
  <c r="F20" i="1"/>
  <c r="G20" i="1" s="1"/>
  <c r="E20" i="1"/>
  <c r="D20" i="1" s="1"/>
  <c r="H20" i="1" s="1"/>
  <c r="F19" i="1"/>
  <c r="G19" i="1" s="1"/>
  <c r="E19" i="1"/>
  <c r="D19" i="1" s="1"/>
  <c r="F18" i="1"/>
  <c r="G18" i="1" s="1"/>
  <c r="E18" i="1"/>
  <c r="D18" i="1" s="1"/>
  <c r="F17" i="1"/>
  <c r="G17" i="1" s="1"/>
  <c r="E17" i="1"/>
  <c r="D17" i="1"/>
  <c r="F16" i="1"/>
  <c r="G16" i="1" s="1"/>
  <c r="E16" i="1"/>
  <c r="D16" i="1"/>
  <c r="H16" i="1" s="1"/>
  <c r="F15" i="1"/>
  <c r="G15" i="1" s="1"/>
  <c r="E15" i="1"/>
  <c r="D15" i="1"/>
  <c r="H15" i="1" s="1"/>
  <c r="F14" i="1"/>
  <c r="G14" i="1" s="1"/>
  <c r="E14" i="1"/>
  <c r="D14" i="1"/>
  <c r="F13" i="1"/>
  <c r="G13" i="1" s="1"/>
  <c r="E13" i="1"/>
  <c r="D13" i="1"/>
  <c r="F12" i="1"/>
  <c r="G12" i="1" s="1"/>
  <c r="E12" i="1"/>
  <c r="D12" i="1"/>
  <c r="F11" i="1"/>
  <c r="G11" i="1" s="1"/>
  <c r="E11" i="1"/>
  <c r="D11" i="1"/>
  <c r="H11" i="1" s="1"/>
  <c r="F10" i="1"/>
  <c r="G10" i="1" s="1"/>
  <c r="E10" i="1"/>
  <c r="D10" i="1"/>
  <c r="H10" i="1" s="1"/>
  <c r="F9" i="1"/>
  <c r="G9" i="1" s="1"/>
  <c r="E9" i="1"/>
  <c r="D9" i="1"/>
  <c r="F8" i="1"/>
  <c r="G8" i="1" s="1"/>
  <c r="E8" i="1"/>
  <c r="D8" i="1"/>
  <c r="F7" i="1"/>
  <c r="G7" i="1" s="1"/>
  <c r="E7" i="1"/>
  <c r="D7" i="1"/>
  <c r="H7" i="1" s="1"/>
  <c r="F6" i="1"/>
  <c r="G6" i="1" s="1"/>
  <c r="E6" i="1"/>
  <c r="D6" i="1"/>
  <c r="H6" i="1" s="1"/>
  <c r="F5" i="1"/>
  <c r="G5" i="1" s="1"/>
  <c r="E5" i="1"/>
  <c r="D5" i="1"/>
  <c r="H5" i="1" s="1"/>
  <c r="F4" i="1"/>
  <c r="G4" i="1" s="1"/>
  <c r="E4" i="1"/>
  <c r="D4" i="1"/>
  <c r="H4" i="1" s="1"/>
  <c r="F3" i="1"/>
  <c r="G3" i="1" s="1"/>
  <c r="E3" i="1"/>
  <c r="D3" i="1"/>
  <c r="D46" i="1" s="1"/>
  <c r="I39" i="1" l="1"/>
  <c r="I37" i="1"/>
  <c r="I30" i="1"/>
  <c r="I23" i="1"/>
  <c r="I32" i="1"/>
  <c r="I4" i="1"/>
  <c r="I22" i="1"/>
  <c r="I16" i="1"/>
  <c r="I11" i="1"/>
  <c r="I24" i="1"/>
  <c r="I40" i="1"/>
  <c r="H17" i="1"/>
  <c r="H12" i="1"/>
  <c r="H25" i="1"/>
  <c r="H33" i="1"/>
  <c r="H41" i="1"/>
  <c r="I31" i="1"/>
  <c r="I6" i="1"/>
  <c r="I7" i="1"/>
  <c r="H18" i="1"/>
  <c r="H26" i="1"/>
  <c r="H34" i="1"/>
  <c r="H42" i="1"/>
  <c r="I29" i="1"/>
  <c r="I15" i="1"/>
  <c r="I10" i="1"/>
  <c r="I5" i="1"/>
  <c r="H13" i="1"/>
  <c r="I21" i="1"/>
  <c r="H8" i="1"/>
  <c r="H19" i="1"/>
  <c r="H27" i="1"/>
  <c r="H35" i="1"/>
  <c r="I43" i="1"/>
  <c r="H14" i="1"/>
  <c r="I20" i="1"/>
  <c r="I28" i="1"/>
  <c r="I36" i="1"/>
  <c r="G46" i="1"/>
  <c r="H9" i="1"/>
  <c r="H44" i="1"/>
  <c r="H38" i="1"/>
  <c r="H3" i="1"/>
  <c r="I13" i="1" l="1"/>
  <c r="I41" i="1"/>
  <c r="I12" i="1"/>
  <c r="I9" i="1"/>
  <c r="I42" i="1"/>
  <c r="I44" i="1"/>
  <c r="I14" i="1"/>
  <c r="I34" i="1"/>
  <c r="I27" i="1"/>
  <c r="I26" i="1"/>
  <c r="I25" i="1"/>
  <c r="I35" i="1"/>
  <c r="I3" i="1"/>
  <c r="H46" i="1"/>
  <c r="I46" i="1" s="1"/>
  <c r="I48" i="1" s="1"/>
  <c r="J27" i="1" s="1"/>
  <c r="K27" i="1" s="1"/>
  <c r="I19" i="1"/>
  <c r="I18" i="1"/>
  <c r="I33" i="1"/>
  <c r="I38" i="1"/>
  <c r="I8" i="1"/>
  <c r="J44" i="1" l="1"/>
  <c r="K44" i="1" s="1"/>
  <c r="J17" i="1"/>
  <c r="K17" i="1" s="1"/>
  <c r="J14" i="1"/>
  <c r="K14" i="1" s="1"/>
  <c r="J9" i="1"/>
  <c r="K9" i="1" s="1"/>
  <c r="J25" i="1"/>
  <c r="K25" i="1" s="1"/>
  <c r="J19" i="1"/>
  <c r="K19" i="1" s="1"/>
  <c r="J8" i="1"/>
  <c r="K8" i="1" s="1"/>
  <c r="J12" i="1"/>
  <c r="K12" i="1" s="1"/>
  <c r="J18" i="1"/>
  <c r="K18" i="1" s="1"/>
  <c r="J26" i="1"/>
  <c r="K26" i="1" s="1"/>
  <c r="J3" i="1"/>
  <c r="J35" i="1"/>
  <c r="K35" i="1" s="1"/>
  <c r="J38" i="1"/>
  <c r="K38" i="1" s="1"/>
  <c r="J41" i="1"/>
  <c r="K41" i="1" s="1"/>
  <c r="J42" i="1"/>
  <c r="K42" i="1" s="1"/>
  <c r="J39" i="1"/>
  <c r="K39" i="1" s="1"/>
  <c r="J20" i="1"/>
  <c r="K20" i="1" s="1"/>
  <c r="J21" i="1"/>
  <c r="K21" i="1" s="1"/>
  <c r="J11" i="1"/>
  <c r="K11" i="1" s="1"/>
  <c r="J43" i="1"/>
  <c r="K43" i="1" s="1"/>
  <c r="J23" i="1"/>
  <c r="K23" i="1" s="1"/>
  <c r="J16" i="1"/>
  <c r="K16" i="1" s="1"/>
  <c r="J37" i="1"/>
  <c r="K37" i="1" s="1"/>
  <c r="J31" i="1"/>
  <c r="K31" i="1" s="1"/>
  <c r="J22" i="1"/>
  <c r="K22" i="1" s="1"/>
  <c r="J24" i="1"/>
  <c r="K24" i="1" s="1"/>
  <c r="J4" i="1"/>
  <c r="K4" i="1" s="1"/>
  <c r="J6" i="1"/>
  <c r="K6" i="1" s="1"/>
  <c r="J40" i="1"/>
  <c r="K40" i="1" s="1"/>
  <c r="J10" i="1"/>
  <c r="K10" i="1" s="1"/>
  <c r="J30" i="1"/>
  <c r="K30" i="1" s="1"/>
  <c r="J29" i="1"/>
  <c r="K29" i="1" s="1"/>
  <c r="J32" i="1"/>
  <c r="K32" i="1" s="1"/>
  <c r="J28" i="1"/>
  <c r="K28" i="1" s="1"/>
  <c r="J5" i="1"/>
  <c r="K5" i="1" s="1"/>
  <c r="J36" i="1"/>
  <c r="K36" i="1" s="1"/>
  <c r="J7" i="1"/>
  <c r="K7" i="1" s="1"/>
  <c r="J15" i="1"/>
  <c r="K15" i="1" s="1"/>
  <c r="J33" i="1"/>
  <c r="K33" i="1" s="1"/>
  <c r="J34" i="1"/>
  <c r="K34" i="1" s="1"/>
  <c r="J13" i="1"/>
  <c r="K13" i="1" s="1"/>
  <c r="K3" i="1" l="1"/>
  <c r="J46" i="1"/>
  <c r="K46" i="1" s="1"/>
</calcChain>
</file>

<file path=xl/sharedStrings.xml><?xml version="1.0" encoding="utf-8"?>
<sst xmlns="http://schemas.openxmlformats.org/spreadsheetml/2006/main" count="56" uniqueCount="56">
  <si>
    <t>Final Results of the Hospital Uncompensated Care Provision for RY 2024</t>
  </si>
  <si>
    <t>HOSPID</t>
  </si>
  <si>
    <t>HOSPNAME</t>
  </si>
  <si>
    <t xml:space="preserve">FY2023 GBR Permanent Revenue </t>
  </si>
  <si>
    <t>FY 2022 UCC Based on FY 2023 GBR Permanent Revenue</t>
  </si>
  <si>
    <t>FY 2022 Percent UCC from the RE Schedule</t>
  </si>
  <si>
    <t>Percent Predicted UCC (Adjusted)</t>
  </si>
  <si>
    <t>Predicted UCC Amounts (Based on FY 2023 GBR Permanent Revenue)</t>
  </si>
  <si>
    <t>50/50 Blend</t>
  </si>
  <si>
    <t>50/50 Blend Percent</t>
  </si>
  <si>
    <t>50/50 Blend Adjusted to FY 2022 UCC Based on FY 2023 GBR Permanent Revenue Level</t>
  </si>
  <si>
    <t>Percent UCC</t>
  </si>
  <si>
    <t>Meritus Medical Cntr</t>
  </si>
  <si>
    <t>UMMC</t>
  </si>
  <si>
    <t>UM-Prince George's Hospital</t>
  </si>
  <si>
    <t>Holy Cross</t>
  </si>
  <si>
    <t>Frederick Memorial</t>
  </si>
  <si>
    <t>UM-Harford Memorial</t>
  </si>
  <si>
    <t>Mercy Medical Cntr</t>
  </si>
  <si>
    <t>Johns Hopkins</t>
  </si>
  <si>
    <t>St. Agnes Hospital</t>
  </si>
  <si>
    <t>Sinai Hospital</t>
  </si>
  <si>
    <t>MedStar Franklin  Square</t>
  </si>
  <si>
    <t>Washington Adventist Hospital</t>
  </si>
  <si>
    <t>Garrett Co Memorial</t>
  </si>
  <si>
    <t>MedStar Montgomery</t>
  </si>
  <si>
    <t>Peninsula Regional</t>
  </si>
  <si>
    <t>Suburban</t>
  </si>
  <si>
    <t>Anne Arundel Medical Cntr</t>
  </si>
  <si>
    <t>MedStar Union Memorial</t>
  </si>
  <si>
    <t>Western Maryland</t>
  </si>
  <si>
    <t>MedStar St. Mary's</t>
  </si>
  <si>
    <t>JH Bayview</t>
  </si>
  <si>
    <t>UM-SRH at Chestertown</t>
  </si>
  <si>
    <t>Union Hospital of Cecil Co</t>
  </si>
  <si>
    <t>Carroll Co Hospital Cntr</t>
  </si>
  <si>
    <t>MedStar Harbor Hospital Cntr</t>
  </si>
  <si>
    <t>UM-Charles Regional</t>
  </si>
  <si>
    <t>UM-SRH at Easton</t>
  </si>
  <si>
    <t>UMMC - Midtown</t>
  </si>
  <si>
    <t>Calvert Health Med Cntr</t>
  </si>
  <si>
    <t>Northwest Hospital Cntr</t>
  </si>
  <si>
    <t>UM-BWMC</t>
  </si>
  <si>
    <t>GBMC</t>
  </si>
  <si>
    <t>Howard County General</t>
  </si>
  <si>
    <t>UM-Upper Chesapeake</t>
  </si>
  <si>
    <t>Doctors Community</t>
  </si>
  <si>
    <t>MedStar Good Samaritan</t>
  </si>
  <si>
    <t>Shady Grove Adventist Hospital</t>
  </si>
  <si>
    <t>Fort Washington Medical Center</t>
  </si>
  <si>
    <t>Atlantic General</t>
  </si>
  <si>
    <t>MedStar Southern MD</t>
  </si>
  <si>
    <t>UM-St. Joseph Med Cntr</t>
  </si>
  <si>
    <t>HC-Germantown</t>
  </si>
  <si>
    <t xml:space="preserve">Statewide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</si>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</sst>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_);_(* \(#,##0.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1" xfId="0" applyFont="1" applyBorder="1"/>
    <xf numFmtId="164" fontId="2" fillId="0" borderId="1" xfId="2" applyNumberFormat="1" applyFont="1" applyFill="1" applyBorder="1" applyAlignment="1">
      <alignment wrapText="1"/>
    </xf>
    <xf numFmtId="10" fontId="2" fillId="0" borderId="1" xfId="3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6" fontId="4" fillId="0" borderId="1" xfId="4" applyNumberFormat="1" applyBorder="1"/>
    <xf numFmtId="164" fontId="0" fillId="0" borderId="1" xfId="2" applyNumberFormat="1" applyFont="1" applyBorder="1"/>
    <xf numFmtId="10" fontId="0" fillId="0" borderId="1" xfId="3" applyNumberFormat="1" applyFont="1" applyBorder="1"/>
    <xf numFmtId="164" fontId="0" fillId="0" borderId="1" xfId="0" applyNumberFormat="1" applyBorder="1"/>
    <xf numFmtId="10" fontId="0" fillId="0" borderId="0" xfId="0" applyNumberFormat="1"/>
    <xf numFmtId="164" fontId="0" fillId="0" borderId="1" xfId="2" applyNumberFormat="1" applyFont="1" applyFill="1" applyBorder="1"/>
    <xf numFmtId="10" fontId="0" fillId="0" borderId="1" xfId="3" applyNumberFormat="1" applyFont="1" applyFill="1" applyBorder="1"/>
    <xf numFmtId="0" fontId="2" fillId="0" borderId="0" xfId="0" applyFont="1"/>
    <xf numFmtId="164" fontId="2" fillId="0" borderId="1" xfId="2" applyNumberFormat="1" applyFont="1" applyBorder="1"/>
    <xf numFmtId="10" fontId="2" fillId="0" borderId="1" xfId="3" applyNumberFormat="1" applyFont="1" applyBorder="1"/>
    <xf numFmtId="165" fontId="0" fillId="0" borderId="1" xfId="1" applyNumberFormat="1" applyFont="1" applyBorder="1"/>
    <xf numFmtId="164" fontId="0" fillId="0" borderId="0" xfId="2" applyNumberFormat="1" applyFont="1"/>
    <xf numFmtId="10" fontId="0" fillId="0" borderId="0" xfId="3" applyNumberFormat="1" applyFont="1"/>
  </cellXfs>
  <cellStyles count="5">
    <cellStyle name="Comma" xfId="1" builtinId="3"/>
    <cellStyle name="Currency" xfId="2" builtinId="4"/>
    <cellStyle name="Normal" xfId="0" builtinId="0"/>
    <cellStyle name="Normal 4" xfId="4" xr:uid="{CB093144-9880-49CB-9D8D-CCABA698AFC4}"/>
    <cellStyle name="Percent" xfId="3" builtinId="5"/>
  </cellStyles>
  <dxfs count="0"/>
  <tableStyles count="1" defaultTableStyle="TableStyleMedium2" defaultPivotStyle="PivotStyleLight16">
    <tableStyle name="Invisible" pivot="0" table="0" count="0" xr9:uid="{9A6495B0-6CFA-4A1F-9078-7B15C84E4A9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ScratchDr\PRUE\UCC\UCC%202024\UCC2024%20Hospital%20Level%20Summary%20Final%20.xlsx" TargetMode="External"/><Relationship Id="rId1" Type="http://schemas.openxmlformats.org/officeDocument/2006/relationships/externalLinkPath" Target="UCC2024%20Hospital%20Level%20Summary%20Final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SCRC Final UCC Results (2024)"/>
      <sheetName val="UCCFY22 Hospital Level Summary "/>
      <sheetName val="FY2022 RE_REGULATE"/>
    </sheetNames>
    <sheetDataSet>
      <sheetData sheetId="0"/>
      <sheetData sheetId="1">
        <row r="3">
          <cell r="B3">
            <v>210001</v>
          </cell>
          <cell r="C3">
            <v>428440467.56999999</v>
          </cell>
          <cell r="D3">
            <v>16451327.779999999</v>
          </cell>
          <cell r="E3">
            <v>18404043.32</v>
          </cell>
          <cell r="F3">
            <v>19974727.145</v>
          </cell>
          <cell r="G3">
            <v>3.8398165031672989E-2</v>
          </cell>
          <cell r="H3">
            <v>4.2955894022763126E-2</v>
          </cell>
          <cell r="I3">
            <v>4.6621943203197687E-2</v>
          </cell>
        </row>
        <row r="4">
          <cell r="B4">
            <v>210002</v>
          </cell>
          <cell r="C4">
            <v>1763746701.3</v>
          </cell>
          <cell r="D4">
            <v>40370712.670000002</v>
          </cell>
          <cell r="E4">
            <v>44924360.711000003</v>
          </cell>
          <cell r="F4">
            <v>48758407.693999998</v>
          </cell>
          <cell r="G4">
            <v>2.2889178270464841E-2</v>
          </cell>
          <cell r="H4">
            <v>2.5470982130193484E-2</v>
          </cell>
          <cell r="I4">
            <v>2.7644790296736926E-2</v>
          </cell>
        </row>
        <row r="5">
          <cell r="B5">
            <v>210003</v>
          </cell>
          <cell r="C5">
            <v>389265489.22000003</v>
          </cell>
          <cell r="D5">
            <v>23512961.800000001</v>
          </cell>
          <cell r="E5">
            <v>16117644.823000001</v>
          </cell>
          <cell r="F5">
            <v>17493197.118999999</v>
          </cell>
          <cell r="G5">
            <v>6.0403407060601898E-2</v>
          </cell>
          <cell r="H5">
            <v>4.1405275497954148E-2</v>
          </cell>
          <cell r="I5">
            <v>4.4938987923261342E-2</v>
          </cell>
        </row>
        <row r="6">
          <cell r="B6">
            <v>210004</v>
          </cell>
          <cell r="C6">
            <v>576291850.73000002</v>
          </cell>
          <cell r="D6">
            <v>36485677.280000001</v>
          </cell>
          <cell r="E6">
            <v>29537260.912</v>
          </cell>
          <cell r="F6">
            <v>32058103.598000001</v>
          </cell>
          <cell r="G6">
            <v>6.3311110913303548E-2</v>
          </cell>
          <cell r="H6">
            <v>5.1253997214405482E-2</v>
          </cell>
          <cell r="I6">
            <v>5.5628243844488487E-2</v>
          </cell>
        </row>
        <row r="7">
          <cell r="B7">
            <v>210005</v>
          </cell>
          <cell r="C7">
            <v>395399477.69</v>
          </cell>
          <cell r="D7">
            <v>14687349.470000001</v>
          </cell>
          <cell r="E7">
            <v>12366986.495999999</v>
          </cell>
          <cell r="F7">
            <v>13422440.742000001</v>
          </cell>
          <cell r="G7">
            <v>3.7145596538989703E-2</v>
          </cell>
          <cell r="H7">
            <v>3.1277194821425457E-2</v>
          </cell>
          <cell r="I7">
            <v>3.3946531291382802E-2</v>
          </cell>
        </row>
        <row r="8">
          <cell r="B8">
            <v>210006</v>
          </cell>
          <cell r="C8">
            <v>119042126.78</v>
          </cell>
          <cell r="D8">
            <v>4561058.7300000004</v>
          </cell>
          <cell r="E8">
            <v>3447471.5257000001</v>
          </cell>
          <cell r="F8">
            <v>3741694.2502000001</v>
          </cell>
          <cell r="G8">
            <v>3.8314660980723454E-2</v>
          </cell>
          <cell r="H8">
            <v>2.8960096891340166E-2</v>
          </cell>
          <cell r="I8">
            <v>3.1431681803828743E-2</v>
          </cell>
        </row>
        <row r="9">
          <cell r="B9">
            <v>210008</v>
          </cell>
          <cell r="C9">
            <v>627665746.37</v>
          </cell>
          <cell r="D9">
            <v>23809042.879999999</v>
          </cell>
          <cell r="E9">
            <v>20982554.403000001</v>
          </cell>
          <cell r="F9">
            <v>22773299.960999999</v>
          </cell>
          <cell r="G9">
            <v>3.7932678368535519E-2</v>
          </cell>
          <cell r="H9">
            <v>3.3429503719693325E-2</v>
          </cell>
          <cell r="I9">
            <v>3.6282527910285967E-2</v>
          </cell>
        </row>
        <row r="10">
          <cell r="B10">
            <v>210009</v>
          </cell>
          <cell r="C10">
            <v>2801201920.5</v>
          </cell>
          <cell r="D10">
            <v>66881765.039999999</v>
          </cell>
          <cell r="E10">
            <v>75058565.623999998</v>
          </cell>
          <cell r="F10">
            <v>81464401.178000003</v>
          </cell>
          <cell r="G10">
            <v>2.3876095668270123E-2</v>
          </cell>
          <cell r="H10">
            <v>2.6795128574880613E-2</v>
          </cell>
          <cell r="I10">
            <v>2.9081945354178192E-2</v>
          </cell>
        </row>
        <row r="11">
          <cell r="B11">
            <v>210011</v>
          </cell>
          <cell r="C11">
            <v>465580402.75999999</v>
          </cell>
          <cell r="D11">
            <v>21647210.219999999</v>
          </cell>
          <cell r="E11">
            <v>25933645.241</v>
          </cell>
          <cell r="F11">
            <v>28146939.158</v>
          </cell>
          <cell r="G11">
            <v>4.649510609053454E-2</v>
          </cell>
          <cell r="H11">
            <v>5.5701754384985189E-2</v>
          </cell>
          <cell r="I11">
            <v>6.0455592613311397E-2</v>
          </cell>
        </row>
        <row r="12">
          <cell r="B12">
            <v>210012</v>
          </cell>
          <cell r="C12">
            <v>935895785.84000003</v>
          </cell>
          <cell r="D12">
            <v>22014226.620000001</v>
          </cell>
          <cell r="E12">
            <v>26280676.890999999</v>
          </cell>
          <cell r="F12">
            <v>28523588.050000001</v>
          </cell>
          <cell r="G12">
            <v>2.352209183230956E-2</v>
          </cell>
          <cell r="H12">
            <v>2.8080772761907617E-2</v>
          </cell>
          <cell r="I12">
            <v>3.0477312198172853E-2</v>
          </cell>
        </row>
        <row r="13">
          <cell r="B13">
            <v>210015</v>
          </cell>
          <cell r="C13">
            <v>608313462.64999998</v>
          </cell>
          <cell r="D13">
            <v>20662707.629999999</v>
          </cell>
          <cell r="E13">
            <v>19035064.147999998</v>
          </cell>
          <cell r="F13">
            <v>20659602.129000001</v>
          </cell>
          <cell r="G13">
            <v>3.3967204243659031E-2</v>
          </cell>
          <cell r="H13">
            <v>3.1291538518771922E-2</v>
          </cell>
          <cell r="I13">
            <v>3.3962099143754663E-2</v>
          </cell>
        </row>
        <row r="14">
          <cell r="B14">
            <v>210016</v>
          </cell>
          <cell r="C14">
            <v>340865294.70999998</v>
          </cell>
          <cell r="D14">
            <v>20010235.649999999</v>
          </cell>
          <cell r="E14">
            <v>10941674.494000001</v>
          </cell>
          <cell r="F14">
            <v>11875486.204</v>
          </cell>
          <cell r="G14">
            <v>5.8704232905330618E-2</v>
          </cell>
          <cell r="H14">
            <v>3.2099702327598109E-2</v>
          </cell>
          <cell r="I14">
            <v>3.4839235288248921E-2</v>
          </cell>
        </row>
        <row r="15">
          <cell r="B15">
            <v>210017</v>
          </cell>
          <cell r="C15">
            <v>70503452.930000007</v>
          </cell>
          <cell r="D15">
            <v>4324858.8099999996</v>
          </cell>
          <cell r="E15">
            <v>4604061.9282</v>
          </cell>
          <cell r="F15">
            <v>4996993.2790999999</v>
          </cell>
          <cell r="G15">
            <v>6.1342510618507928E-2</v>
          </cell>
          <cell r="H15">
            <v>6.5302644577864638E-2</v>
          </cell>
          <cell r="I15">
            <v>7.0875865953137218E-2</v>
          </cell>
        </row>
        <row r="16">
          <cell r="B16">
            <v>210018</v>
          </cell>
          <cell r="C16">
            <v>191782994.99000001</v>
          </cell>
          <cell r="D16">
            <v>7205636.0899999999</v>
          </cell>
          <cell r="E16">
            <v>3723096.6118999999</v>
          </cell>
          <cell r="F16">
            <v>4040842.4207000001</v>
          </cell>
          <cell r="G16">
            <v>3.7571819599416086E-2</v>
          </cell>
          <cell r="H16">
            <v>1.9413069506470738E-2</v>
          </cell>
          <cell r="I16">
            <v>2.1069868164853192E-2</v>
          </cell>
        </row>
        <row r="17">
          <cell r="B17">
            <v>210019</v>
          </cell>
          <cell r="C17">
            <v>519451696.60000002</v>
          </cell>
          <cell r="D17">
            <v>19204793.870000001</v>
          </cell>
          <cell r="E17">
            <v>22309525.074999999</v>
          </cell>
          <cell r="F17">
            <v>24213520.278000001</v>
          </cell>
          <cell r="G17">
            <v>3.6971279515886364E-2</v>
          </cell>
          <cell r="H17">
            <v>4.2948218710274585E-2</v>
          </cell>
          <cell r="I17">
            <v>4.6613612846942813E-2</v>
          </cell>
        </row>
        <row r="18">
          <cell r="B18">
            <v>210022</v>
          </cell>
          <cell r="C18">
            <v>391429111.06</v>
          </cell>
          <cell r="D18">
            <v>12141109.82</v>
          </cell>
          <cell r="E18">
            <v>7914951.9616</v>
          </cell>
          <cell r="F18">
            <v>8590449.5581</v>
          </cell>
          <cell r="G18">
            <v>3.1017391085506045E-2</v>
          </cell>
          <cell r="H18">
            <v>2.0220652317264061E-2</v>
          </cell>
          <cell r="I18">
            <v>2.1946373724828088E-2</v>
          </cell>
        </row>
        <row r="19">
          <cell r="B19">
            <v>210023</v>
          </cell>
          <cell r="C19">
            <v>722271838.95000005</v>
          </cell>
          <cell r="D19">
            <v>21903707.34</v>
          </cell>
          <cell r="E19">
            <v>13006209.557</v>
          </cell>
          <cell r="F19">
            <v>14116217.973999999</v>
          </cell>
          <cell r="G19">
            <v>3.0326126755602752E-2</v>
          </cell>
          <cell r="H19">
            <v>1.8007360740947241E-2</v>
          </cell>
          <cell r="I19">
            <v>1.9544189891885302E-2</v>
          </cell>
        </row>
        <row r="20">
          <cell r="B20">
            <v>210024</v>
          </cell>
          <cell r="C20">
            <v>440966331.88999999</v>
          </cell>
          <cell r="D20">
            <v>12747799.630000001</v>
          </cell>
          <cell r="E20">
            <v>16495362.047</v>
          </cell>
          <cell r="F20">
            <v>17903150.43</v>
          </cell>
          <cell r="G20">
            <v>2.8908782163396474E-2</v>
          </cell>
          <cell r="H20">
            <v>3.7407304943894909E-2</v>
          </cell>
          <cell r="I20">
            <v>4.0599812582666699E-2</v>
          </cell>
        </row>
        <row r="21">
          <cell r="B21">
            <v>210027</v>
          </cell>
          <cell r="C21">
            <v>361916507.81999999</v>
          </cell>
          <cell r="D21">
            <v>15299499.52</v>
          </cell>
          <cell r="E21">
            <v>21853027.230999999</v>
          </cell>
          <cell r="F21">
            <v>23718062.855</v>
          </cell>
          <cell r="G21">
            <v>4.22735608611952E-2</v>
          </cell>
          <cell r="H21">
            <v>6.03814049893205E-2</v>
          </cell>
          <cell r="I21">
            <v>6.5534625645747649E-2</v>
          </cell>
        </row>
        <row r="22">
          <cell r="B22">
            <v>210028</v>
          </cell>
          <cell r="C22">
            <v>204496807.53</v>
          </cell>
          <cell r="D22">
            <v>6631242.6900000004</v>
          </cell>
          <cell r="E22">
            <v>4107882.5968999998</v>
          </cell>
          <cell r="F22">
            <v>4458467.7723000003</v>
          </cell>
          <cell r="G22">
            <v>3.2427120844061033E-2</v>
          </cell>
          <cell r="H22">
            <v>2.0087759053633965E-2</v>
          </cell>
          <cell r="I22">
            <v>2.1802138752928631E-2</v>
          </cell>
        </row>
        <row r="23">
          <cell r="B23">
            <v>210029</v>
          </cell>
          <cell r="C23">
            <v>769802232.71000004</v>
          </cell>
          <cell r="D23">
            <v>31722860.59</v>
          </cell>
          <cell r="E23">
            <v>35668251.116999999</v>
          </cell>
          <cell r="F23">
            <v>38712340.079000004</v>
          </cell>
          <cell r="G23">
            <v>4.1209104419356289E-2</v>
          </cell>
          <cell r="H23">
            <v>4.6334304580325822E-2</v>
          </cell>
          <cell r="I23">
            <v>5.0288682513582317E-2</v>
          </cell>
        </row>
        <row r="24">
          <cell r="B24">
            <v>210030</v>
          </cell>
          <cell r="C24">
            <v>52352200.579999998</v>
          </cell>
          <cell r="D24">
            <v>2188558.87</v>
          </cell>
          <cell r="E24">
            <v>1855858.6825000001</v>
          </cell>
          <cell r="F24">
            <v>2014246.0088</v>
          </cell>
          <cell r="G24">
            <v>4.1804524848112895E-2</v>
          </cell>
          <cell r="H24">
            <v>3.5449487546641734E-2</v>
          </cell>
          <cell r="I24">
            <v>3.8474906240512419E-2</v>
          </cell>
        </row>
        <row r="25">
          <cell r="B25">
            <v>210032</v>
          </cell>
          <cell r="C25">
            <v>178274624.69</v>
          </cell>
          <cell r="D25">
            <v>2437412.91</v>
          </cell>
          <cell r="E25">
            <v>4167358.8091000002</v>
          </cell>
          <cell r="F25">
            <v>4523019.9518999998</v>
          </cell>
          <cell r="G25">
            <v>1.3672236944760892E-2</v>
          </cell>
          <cell r="H25">
            <v>2.3376062725396728E-2</v>
          </cell>
          <cell r="I25">
            <v>2.5371081048494899E-2</v>
          </cell>
        </row>
        <row r="26">
          <cell r="B26">
            <v>210033</v>
          </cell>
          <cell r="C26">
            <v>257385662.28999999</v>
          </cell>
          <cell r="D26">
            <v>6508434.9100000001</v>
          </cell>
          <cell r="E26">
            <v>4589177.0262000002</v>
          </cell>
          <cell r="F26">
            <v>4980838.0327000003</v>
          </cell>
          <cell r="G26">
            <v>2.528670343209272E-2</v>
          </cell>
          <cell r="H26">
            <v>1.7829963741450801E-2</v>
          </cell>
          <cell r="I26">
            <v>1.9351653034534694E-2</v>
          </cell>
        </row>
        <row r="27">
          <cell r="B27">
            <v>210034</v>
          </cell>
          <cell r="C27">
            <v>201446777.27000001</v>
          </cell>
          <cell r="D27">
            <v>8739734.2300000004</v>
          </cell>
          <cell r="E27">
            <v>9676980.2670000009</v>
          </cell>
          <cell r="F27">
            <v>10502857.284</v>
          </cell>
          <cell r="G27">
            <v>4.3384830218882557E-2</v>
          </cell>
          <cell r="H27">
            <v>4.8037404212378641E-2</v>
          </cell>
          <cell r="I27">
            <v>5.2137132330109075E-2</v>
          </cell>
        </row>
        <row r="28">
          <cell r="B28">
            <v>210035</v>
          </cell>
          <cell r="C28">
            <v>175266910.41999999</v>
          </cell>
          <cell r="D28">
            <v>9093574.1400000006</v>
          </cell>
          <cell r="E28">
            <v>5992722.7072999999</v>
          </cell>
          <cell r="F28">
            <v>6504168.6144000003</v>
          </cell>
          <cell r="G28">
            <v>5.1884146974512525E-2</v>
          </cell>
          <cell r="H28">
            <v>3.4191980065942672E-2</v>
          </cell>
          <cell r="I28">
            <v>3.7110077417430186E-2</v>
          </cell>
        </row>
        <row r="29">
          <cell r="B29">
            <v>210037</v>
          </cell>
          <cell r="C29">
            <v>287354593.13999999</v>
          </cell>
          <cell r="D29">
            <v>7464367.1699999999</v>
          </cell>
          <cell r="E29">
            <v>6673211.2302000001</v>
          </cell>
          <cell r="F29">
            <v>7242733.0882000001</v>
          </cell>
          <cell r="G29">
            <v>2.5976154020838423E-2</v>
          </cell>
          <cell r="H29">
            <v>2.3222914787197405E-2</v>
          </cell>
          <cell r="I29">
            <v>2.5204862776184403E-2</v>
          </cell>
        </row>
        <row r="30">
          <cell r="B30">
            <v>210038</v>
          </cell>
          <cell r="C30">
            <v>224470800.28999999</v>
          </cell>
          <cell r="D30">
            <v>5834027.2699999996</v>
          </cell>
          <cell r="E30">
            <v>8467483.5059999991</v>
          </cell>
          <cell r="F30">
            <v>9190136.6294</v>
          </cell>
          <cell r="G30">
            <v>2.5990138861993896E-2</v>
          </cell>
          <cell r="H30">
            <v>3.7721982079899144E-2</v>
          </cell>
          <cell r="I30">
            <v>4.0941345678489185E-2</v>
          </cell>
        </row>
        <row r="31">
          <cell r="B31">
            <v>210039</v>
          </cell>
          <cell r="C31">
            <v>170282074.96000001</v>
          </cell>
          <cell r="D31">
            <v>4598811.29</v>
          </cell>
          <cell r="E31">
            <v>3212298.5315</v>
          </cell>
          <cell r="F31">
            <v>3486450.5348999999</v>
          </cell>
          <cell r="G31">
            <v>2.7007019330016271E-2</v>
          </cell>
          <cell r="H31">
            <v>1.8864572399969772E-2</v>
          </cell>
          <cell r="I31">
            <v>2.0474559848527699E-2</v>
          </cell>
        </row>
        <row r="32">
          <cell r="B32">
            <v>210040</v>
          </cell>
          <cell r="C32">
            <v>301284038.60000002</v>
          </cell>
          <cell r="D32">
            <v>9126253.9800000004</v>
          </cell>
          <cell r="E32">
            <v>7656444.2717000004</v>
          </cell>
          <cell r="F32">
            <v>8309879.6594000002</v>
          </cell>
          <cell r="G32">
            <v>3.0291196382017695E-2</v>
          </cell>
          <cell r="H32">
            <v>2.5412711231825608E-2</v>
          </cell>
          <cell r="I32">
            <v>2.7581546297686943E-2</v>
          </cell>
        </row>
        <row r="33">
          <cell r="B33">
            <v>210043</v>
          </cell>
          <cell r="C33">
            <v>511630556.13</v>
          </cell>
          <cell r="D33">
            <v>17432159.989999998</v>
          </cell>
          <cell r="E33">
            <v>10679992.658</v>
          </cell>
          <cell r="F33">
            <v>11591471.263</v>
          </cell>
          <cell r="G33">
            <v>3.4071772651457249E-2</v>
          </cell>
          <cell r="H33">
            <v>2.0874423018797033E-2</v>
          </cell>
          <cell r="I33">
            <v>2.2655940158614624E-2</v>
          </cell>
        </row>
        <row r="34">
          <cell r="B34">
            <v>210044</v>
          </cell>
          <cell r="C34">
            <v>492220623.76999998</v>
          </cell>
          <cell r="D34">
            <v>11534315.130000001</v>
          </cell>
          <cell r="E34">
            <v>10745162.798</v>
          </cell>
          <cell r="F34">
            <v>11662203.314999999</v>
          </cell>
          <cell r="G34">
            <v>2.3433221959812969E-2</v>
          </cell>
          <cell r="H34">
            <v>2.1829972738039709E-2</v>
          </cell>
          <cell r="I34">
            <v>2.3693040786623761E-2</v>
          </cell>
        </row>
        <row r="35">
          <cell r="B35">
            <v>210048</v>
          </cell>
          <cell r="C35">
            <v>345110522.88999999</v>
          </cell>
          <cell r="D35">
            <v>12118523.189999999</v>
          </cell>
          <cell r="E35">
            <v>8631818.1630000006</v>
          </cell>
          <cell r="F35">
            <v>9368496.3451000005</v>
          </cell>
          <cell r="G35">
            <v>3.5114904896315316E-2</v>
          </cell>
          <cell r="H35">
            <v>2.5011750122007417E-2</v>
          </cell>
          <cell r="I35">
            <v>2.7146365363324782E-2</v>
          </cell>
        </row>
        <row r="36">
          <cell r="B36">
            <v>210049</v>
          </cell>
          <cell r="C36">
            <v>366648303.98000002</v>
          </cell>
          <cell r="D36">
            <v>10282170.550000001</v>
          </cell>
          <cell r="E36">
            <v>6795914.3075999999</v>
          </cell>
          <cell r="F36">
            <v>7375908.1980999997</v>
          </cell>
          <cell r="G36">
            <v>2.8043687747593873E-2</v>
          </cell>
          <cell r="H36">
            <v>1.8535239993829902E-2</v>
          </cell>
          <cell r="I36">
            <v>2.0117120734049112E-2</v>
          </cell>
        </row>
        <row r="37">
          <cell r="B37">
            <v>210051</v>
          </cell>
          <cell r="C37">
            <v>259236437.72999999</v>
          </cell>
          <cell r="D37">
            <v>16203487.52</v>
          </cell>
          <cell r="E37">
            <v>12062592.847999999</v>
          </cell>
          <cell r="F37">
            <v>13092068.771</v>
          </cell>
          <cell r="G37">
            <v>6.2504668178152714E-2</v>
          </cell>
          <cell r="H37">
            <v>4.6531239796480439E-2</v>
          </cell>
          <cell r="I37">
            <v>5.0502425066632245E-2</v>
          </cell>
        </row>
        <row r="38">
          <cell r="B38">
            <v>210056</v>
          </cell>
          <cell r="C38">
            <v>289014930.92000002</v>
          </cell>
          <cell r="D38">
            <v>9878775.5500000007</v>
          </cell>
          <cell r="E38">
            <v>11631667.668</v>
          </cell>
          <cell r="F38">
            <v>12624366.498</v>
          </cell>
          <cell r="G38">
            <v>3.4180848437669359E-2</v>
          </cell>
          <cell r="H38">
            <v>4.0245905742564113E-2</v>
          </cell>
          <cell r="I38">
            <v>4.3680672336940451E-2</v>
          </cell>
        </row>
        <row r="39">
          <cell r="B39">
            <v>210057</v>
          </cell>
          <cell r="C39">
            <v>507227767.87</v>
          </cell>
          <cell r="D39">
            <v>24355961.41</v>
          </cell>
          <cell r="E39">
            <v>14210748.482999999</v>
          </cell>
          <cell r="F39">
            <v>15423557.669</v>
          </cell>
          <cell r="G39">
            <v>4.8017799798851533E-2</v>
          </cell>
          <cell r="H39">
            <v>2.8016503399794439E-2</v>
          </cell>
          <cell r="I39">
            <v>3.0407557799463737E-2</v>
          </cell>
        </row>
        <row r="40">
          <cell r="B40">
            <v>210060</v>
          </cell>
          <cell r="C40">
            <v>67384854.319999993</v>
          </cell>
          <cell r="D40">
            <v>4333192.1900000004</v>
          </cell>
          <cell r="E40">
            <v>2936856.9278000002</v>
          </cell>
          <cell r="F40">
            <v>3187501.5060000001</v>
          </cell>
          <cell r="G40">
            <v>6.4305135534201169E-2</v>
          </cell>
          <cell r="H40">
            <v>4.358333868102366E-2</v>
          </cell>
          <cell r="I40">
            <v>4.7302936812225797E-2</v>
          </cell>
        </row>
        <row r="41">
          <cell r="B41">
            <v>210061</v>
          </cell>
          <cell r="C41">
            <v>124945709.09999999</v>
          </cell>
          <cell r="D41">
            <v>5262871.4400000004</v>
          </cell>
          <cell r="E41">
            <v>4340756.2136000004</v>
          </cell>
          <cell r="F41">
            <v>4711215.8706</v>
          </cell>
          <cell r="G41">
            <v>4.2121265931492485E-2</v>
          </cell>
          <cell r="H41">
            <v>3.4741138730309554E-2</v>
          </cell>
          <cell r="I41">
            <v>3.7706103751265201E-2</v>
          </cell>
        </row>
        <row r="42">
          <cell r="B42">
            <v>210062</v>
          </cell>
          <cell r="C42">
            <v>298017504.73000002</v>
          </cell>
          <cell r="D42">
            <v>12393192.23</v>
          </cell>
          <cell r="E42">
            <v>7553424.2006000001</v>
          </cell>
          <cell r="F42">
            <v>8198067.3920999998</v>
          </cell>
          <cell r="G42">
            <v>4.1585450630586517E-2</v>
          </cell>
          <cell r="H42">
            <v>2.5345572259063455E-2</v>
          </cell>
          <cell r="I42">
            <v>2.7508677382985749E-2</v>
          </cell>
        </row>
        <row r="43">
          <cell r="B43">
            <v>210063</v>
          </cell>
          <cell r="C43">
            <v>430815368.43000001</v>
          </cell>
          <cell r="D43">
            <v>10764908.27</v>
          </cell>
          <cell r="E43">
            <v>8687008.2427999992</v>
          </cell>
          <cell r="F43">
            <v>9428396.5945999995</v>
          </cell>
          <cell r="G43">
            <v>2.4987289356064625E-2</v>
          </cell>
          <cell r="H43">
            <v>2.0164109452403361E-2</v>
          </cell>
          <cell r="I43">
            <v>2.1885005237764515E-2</v>
          </cell>
        </row>
        <row r="44">
          <cell r="B44">
            <v>210065</v>
          </cell>
          <cell r="C44">
            <v>145575847.43000001</v>
          </cell>
          <cell r="D44">
            <v>7628636.96</v>
          </cell>
          <cell r="E44">
            <v>6814092.8973000003</v>
          </cell>
          <cell r="F44">
            <v>7395638.2303999998</v>
          </cell>
          <cell r="G44">
            <v>5.2403177413535042E-2</v>
          </cell>
          <cell r="H44">
            <v>4.6807853209142741E-2</v>
          </cell>
          <cell r="I44">
            <v>5.0802645912510894E-2</v>
          </cell>
        </row>
        <row r="46">
          <cell r="B46" t="str">
            <v xml:space="preserve">Statewide </v>
          </cell>
          <cell r="C46">
            <v>18810275810.139999</v>
          </cell>
          <cell r="D46">
            <v>640455153.32999992</v>
          </cell>
          <cell r="E46">
            <v>590093887.15350008</v>
          </cell>
          <cell r="F46">
            <v>640455153.33100009</v>
          </cell>
          <cell r="G46">
            <v>3.4048153243173167E-2</v>
          </cell>
          <cell r="H46">
            <v>3.1370825877810891E-2</v>
          </cell>
          <cell r="I46">
            <v>3.4048153243226333E-2</v>
          </cell>
        </row>
      </sheetData>
      <sheetData sheetId="2">
        <row r="4">
          <cell r="M4">
            <v>210001</v>
          </cell>
          <cell r="N4" t="str">
            <v>Meritus Medical Cntr</v>
          </cell>
          <cell r="O4">
            <v>430476.3</v>
          </cell>
          <cell r="P4">
            <v>9880.7000000000007</v>
          </cell>
          <cell r="Q4">
            <v>9872.1</v>
          </cell>
          <cell r="R4">
            <v>4.5885917529025412E-2</v>
          </cell>
        </row>
        <row r="5">
          <cell r="M5">
            <v>210002</v>
          </cell>
          <cell r="N5" t="str">
            <v>UMMC</v>
          </cell>
          <cell r="O5">
            <v>1807461.7289700003</v>
          </cell>
          <cell r="P5">
            <v>52860.91416</v>
          </cell>
          <cell r="Q5">
            <v>17668</v>
          </cell>
          <cell r="R5">
            <v>3.9020972355631338E-2</v>
          </cell>
        </row>
        <row r="6">
          <cell r="M6">
            <v>210003</v>
          </cell>
          <cell r="N6" t="str">
            <v>UM-Prince George's Hospital</v>
          </cell>
          <cell r="O6">
            <v>386755.05647000007</v>
          </cell>
          <cell r="P6">
            <v>46591.490740000001</v>
          </cell>
          <cell r="Q6">
            <v>10397.44184</v>
          </cell>
          <cell r="R6">
            <v>0.14735148675275442</v>
          </cell>
        </row>
        <row r="7">
          <cell r="M7">
            <v>210004</v>
          </cell>
          <cell r="N7" t="str">
            <v>Holy Cross</v>
          </cell>
          <cell r="O7">
            <v>573097.20000000007</v>
          </cell>
          <cell r="P7">
            <v>16215.602000000001</v>
          </cell>
          <cell r="Q7">
            <v>26508.262790000001</v>
          </cell>
          <cell r="R7">
            <v>7.454907263549708E-2</v>
          </cell>
        </row>
        <row r="8">
          <cell r="M8">
            <v>210005</v>
          </cell>
          <cell r="N8" t="str">
            <v>Frederick Memorial</v>
          </cell>
          <cell r="O8">
            <v>400842.4</v>
          </cell>
          <cell r="P8">
            <v>9074.9456699999992</v>
          </cell>
          <cell r="Q8">
            <v>7323.7402300000003</v>
          </cell>
          <cell r="R8">
            <v>4.0910557116712203E-2</v>
          </cell>
        </row>
        <row r="9">
          <cell r="M9">
            <v>210006</v>
          </cell>
          <cell r="N9" t="str">
            <v>UM-Harford Memorial</v>
          </cell>
          <cell r="O9">
            <v>119935.43128999999</v>
          </cell>
          <cell r="P9">
            <v>6550.9999999999991</v>
          </cell>
          <cell r="Q9">
            <v>1298</v>
          </cell>
          <cell r="R9">
            <v>6.5443546711574929E-2</v>
          </cell>
        </row>
        <row r="10">
          <cell r="M10">
            <v>210008</v>
          </cell>
          <cell r="N10" t="str">
            <v>Mercy Medical Cntr</v>
          </cell>
          <cell r="O10">
            <v>628565</v>
          </cell>
          <cell r="P10">
            <v>3423.1</v>
          </cell>
          <cell r="Q10">
            <v>20692.797999999999</v>
          </cell>
          <cell r="R10">
            <v>3.8366593749254246E-2</v>
          </cell>
        </row>
        <row r="11">
          <cell r="M11">
            <v>210009</v>
          </cell>
          <cell r="N11" t="str">
            <v>Johns Hopkins</v>
          </cell>
          <cell r="O11">
            <v>2832180.1245999997</v>
          </cell>
          <cell r="P11">
            <v>30479.200000000001</v>
          </cell>
          <cell r="Q11">
            <v>43951.600000000006</v>
          </cell>
          <cell r="R11">
            <v>2.6280390626818684E-2</v>
          </cell>
        </row>
        <row r="12">
          <cell r="M12">
            <v>210011</v>
          </cell>
          <cell r="N12" t="str">
            <v>St. Agnes Hospital</v>
          </cell>
          <cell r="O12">
            <v>472142.6</v>
          </cell>
          <cell r="P12">
            <v>10694.766690000004</v>
          </cell>
          <cell r="Q12">
            <v>14976.630789999999</v>
          </cell>
          <cell r="R12">
            <v>5.4372127149721304E-2</v>
          </cell>
        </row>
        <row r="13">
          <cell r="M13">
            <v>210012</v>
          </cell>
          <cell r="N13" t="str">
            <v>Sinai Hospital</v>
          </cell>
          <cell r="O13">
            <v>940026.41405999998</v>
          </cell>
          <cell r="P13">
            <v>14108.093000000001</v>
          </cell>
          <cell r="Q13">
            <v>11468.052</v>
          </cell>
          <cell r="R13">
            <v>2.7207900349880517E-2</v>
          </cell>
        </row>
        <row r="14">
          <cell r="M14">
            <v>210015</v>
          </cell>
          <cell r="N14" t="str">
            <v>MedStar Franklin  Square</v>
          </cell>
          <cell r="O14">
            <v>609274.9939</v>
          </cell>
          <cell r="P14">
            <v>10745.73697</v>
          </cell>
          <cell r="Q14">
            <v>13546.067059999999</v>
          </cell>
          <cell r="R14">
            <v>3.9870016451039512E-2</v>
          </cell>
        </row>
        <row r="15">
          <cell r="M15">
            <v>210016</v>
          </cell>
          <cell r="N15" t="str">
            <v>Adventist White Oak Medical Center</v>
          </cell>
          <cell r="O15">
            <v>352793.52468999999</v>
          </cell>
          <cell r="P15">
            <v>20113.267</v>
          </cell>
          <cell r="Q15">
            <v>9643.6689999999999</v>
          </cell>
          <cell r="R15">
            <v>8.4346604791421406E-2</v>
          </cell>
        </row>
        <row r="16">
          <cell r="M16">
            <v>210017</v>
          </cell>
          <cell r="N16" t="str">
            <v>Garrett Co Memorial</v>
          </cell>
          <cell r="O16">
            <v>71160.320630000002</v>
          </cell>
          <cell r="P16">
            <v>1768.818</v>
          </cell>
          <cell r="Q16">
            <v>2844.4387629637818</v>
          </cell>
          <cell r="R16">
            <v>6.4829060944659511E-2</v>
          </cell>
        </row>
        <row r="17">
          <cell r="M17">
            <v>210018</v>
          </cell>
          <cell r="N17" t="str">
            <v>MedStar Montgomery</v>
          </cell>
          <cell r="O17">
            <v>192883.68515</v>
          </cell>
          <cell r="P17">
            <v>2401.5474500000005</v>
          </cell>
          <cell r="Q17">
            <v>5332.5585799999999</v>
          </cell>
          <cell r="R17">
            <v>4.0097253554573123E-2</v>
          </cell>
        </row>
        <row r="18">
          <cell r="M18">
            <v>210019</v>
          </cell>
          <cell r="N18" t="str">
            <v>Peninsula Regional</v>
          </cell>
          <cell r="O18">
            <v>519263.84299999999</v>
          </cell>
          <cell r="P18">
            <v>7529.4</v>
          </cell>
          <cell r="Q18">
            <v>11866.7</v>
          </cell>
          <cell r="R18">
            <v>3.7353072549671053E-2</v>
          </cell>
        </row>
        <row r="19">
          <cell r="M19">
            <v>210022</v>
          </cell>
          <cell r="N19" t="str">
            <v>Suburban</v>
          </cell>
          <cell r="O19">
            <v>392501.90967999998</v>
          </cell>
          <cell r="P19">
            <v>7323.6009999999997</v>
          </cell>
          <cell r="Q19">
            <v>6501.0129999999999</v>
          </cell>
          <cell r="R19">
            <v>3.522177512784834E-2</v>
          </cell>
        </row>
        <row r="20">
          <cell r="M20">
            <v>210023</v>
          </cell>
          <cell r="N20" t="str">
            <v>Anne Arundel Medical Cntr</v>
          </cell>
          <cell r="O20">
            <v>724138.5</v>
          </cell>
          <cell r="P20">
            <v>15132.284600000005</v>
          </cell>
          <cell r="Q20">
            <v>4976.32744</v>
          </cell>
          <cell r="R20">
            <v>2.7769013855774832E-2</v>
          </cell>
        </row>
        <row r="21">
          <cell r="M21">
            <v>210024</v>
          </cell>
          <cell r="N21" t="str">
            <v>MedStar Union Memorial</v>
          </cell>
          <cell r="O21">
            <v>442852.89085000003</v>
          </cell>
          <cell r="P21">
            <v>6441.1975100000009</v>
          </cell>
          <cell r="Q21">
            <v>7871.6091100000003</v>
          </cell>
          <cell r="R21">
            <v>3.2319551064752865E-2</v>
          </cell>
        </row>
        <row r="22">
          <cell r="M22">
            <v>210027</v>
          </cell>
          <cell r="N22" t="str">
            <v>UPMC Western Maryland</v>
          </cell>
          <cell r="O22">
            <v>367681.6999999999</v>
          </cell>
          <cell r="P22">
            <v>3983.9</v>
          </cell>
          <cell r="Q22">
            <v>13031.7</v>
          </cell>
          <cell r="R22">
            <v>4.6278071494991475E-2</v>
          </cell>
        </row>
        <row r="23">
          <cell r="M23">
            <v>210028</v>
          </cell>
          <cell r="N23" t="str">
            <v>MedStar St. Mary's</v>
          </cell>
          <cell r="O23">
            <v>204364.19351000001</v>
          </cell>
          <cell r="P23">
            <v>2980.1112000000003</v>
          </cell>
          <cell r="Q23">
            <v>3720.6197400000001</v>
          </cell>
          <cell r="R23">
            <v>3.2788184783809099E-2</v>
          </cell>
        </row>
        <row r="24">
          <cell r="M24">
            <v>210029</v>
          </cell>
          <cell r="N24" t="str">
            <v>JH Bayview</v>
          </cell>
          <cell r="O24">
            <v>778281.04064000002</v>
          </cell>
          <cell r="P24">
            <v>12854</v>
          </cell>
          <cell r="Q24">
            <v>23211.000000000004</v>
          </cell>
          <cell r="R24">
            <v>4.6339301764749201E-2</v>
          </cell>
        </row>
        <row r="25">
          <cell r="M25">
            <v>210030</v>
          </cell>
          <cell r="N25" t="str">
            <v>UM-SRH at Chestertown</v>
          </cell>
          <cell r="O25">
            <v>54346.447520000002</v>
          </cell>
          <cell r="P25">
            <v>2613</v>
          </cell>
          <cell r="Q25">
            <v>1034</v>
          </cell>
          <cell r="R25">
            <v>6.7106502198839582E-2</v>
          </cell>
        </row>
        <row r="26">
          <cell r="M26">
            <v>210032</v>
          </cell>
          <cell r="N26" t="str">
            <v>Union Hospital of Cecil Co</v>
          </cell>
          <cell r="O26">
            <v>181753.06763000001</v>
          </cell>
          <cell r="P26">
            <v>6640.0763499999994</v>
          </cell>
          <cell r="Q26">
            <v>2395.9044999999996</v>
          </cell>
          <cell r="R26">
            <v>4.9715699260684879E-2</v>
          </cell>
        </row>
        <row r="27">
          <cell r="M27">
            <v>210033</v>
          </cell>
          <cell r="N27" t="str">
            <v>Carroll Co Hospital Cntr</v>
          </cell>
          <cell r="O27">
            <v>258148.44699999999</v>
          </cell>
          <cell r="P27">
            <v>3824.8010399999994</v>
          </cell>
          <cell r="Q27">
            <v>3120.4455899999998</v>
          </cell>
          <cell r="R27">
            <v>2.6904080619938806E-2</v>
          </cell>
        </row>
        <row r="28">
          <cell r="M28">
            <v>210034</v>
          </cell>
          <cell r="N28" t="str">
            <v>MedStar Harbor Hospital Cntr</v>
          </cell>
          <cell r="O28">
            <v>201748.41690000001</v>
          </cell>
          <cell r="P28">
            <v>3316.2190900000005</v>
          </cell>
          <cell r="Q28">
            <v>6380.27621</v>
          </cell>
          <cell r="R28">
            <v>4.8062311709767873E-2</v>
          </cell>
        </row>
        <row r="29">
          <cell r="M29">
            <v>210035</v>
          </cell>
          <cell r="N29" t="str">
            <v>UM-Charles Regional</v>
          </cell>
          <cell r="O29">
            <v>175776.45035</v>
          </cell>
          <cell r="P29">
            <v>9290</v>
          </cell>
          <cell r="Q29">
            <v>1850</v>
          </cell>
          <cell r="R29">
            <v>6.3375952682048237E-2</v>
          </cell>
        </row>
        <row r="30">
          <cell r="M30">
            <v>210037</v>
          </cell>
          <cell r="N30" t="str">
            <v>UM-SRH at Easton</v>
          </cell>
          <cell r="O30">
            <v>285433.47249999997</v>
          </cell>
          <cell r="P30">
            <v>8082</v>
          </cell>
          <cell r="Q30">
            <v>3390.6504717070507</v>
          </cell>
          <cell r="R30">
            <v>4.0193780957862441E-2</v>
          </cell>
        </row>
        <row r="31">
          <cell r="M31">
            <v>210038</v>
          </cell>
          <cell r="N31" t="str">
            <v>UMMC - Midtown</v>
          </cell>
          <cell r="O31">
            <v>245010.32457</v>
          </cell>
          <cell r="P31">
            <v>9557</v>
          </cell>
          <cell r="Q31">
            <v>3907</v>
          </cell>
          <cell r="R31">
            <v>5.49527862698427E-2</v>
          </cell>
        </row>
        <row r="32">
          <cell r="M32">
            <v>210039</v>
          </cell>
          <cell r="N32" t="str">
            <v>Calvert Health Med Cntr</v>
          </cell>
          <cell r="O32">
            <v>170683.94</v>
          </cell>
          <cell r="P32">
            <v>1450.298</v>
          </cell>
          <cell r="Q32">
            <v>2799.7609100000004</v>
          </cell>
          <cell r="R32">
            <v>2.4900168756357515E-2</v>
          </cell>
        </row>
        <row r="33">
          <cell r="M33">
            <v>210040</v>
          </cell>
          <cell r="N33" t="str">
            <v>Northwest Hospital Cntr</v>
          </cell>
          <cell r="O33">
            <v>301664.52356999996</v>
          </cell>
          <cell r="P33">
            <v>5367.6839999999966</v>
          </cell>
          <cell r="Q33">
            <v>4603.3149999999996</v>
          </cell>
          <cell r="R33">
            <v>3.3053270175756246E-2</v>
          </cell>
        </row>
        <row r="34">
          <cell r="M34">
            <v>210043</v>
          </cell>
          <cell r="N34" t="str">
            <v>UM-BWMC</v>
          </cell>
          <cell r="O34">
            <v>514054.37303000002</v>
          </cell>
          <cell r="P34">
            <v>19384.999999999996</v>
          </cell>
          <cell r="Q34">
            <v>6170</v>
          </cell>
          <cell r="R34">
            <v>4.9712640025549627E-2</v>
          </cell>
        </row>
        <row r="35">
          <cell r="M35">
            <v>210044</v>
          </cell>
          <cell r="N35" t="str">
            <v>GBMC</v>
          </cell>
          <cell r="O35">
            <v>495095.01997000002</v>
          </cell>
          <cell r="P35">
            <v>6807.152</v>
          </cell>
          <cell r="Q35">
            <v>2324.3939999999998</v>
          </cell>
          <cell r="R35">
            <v>1.8444027169882096E-2</v>
          </cell>
        </row>
        <row r="36">
          <cell r="M36">
            <v>210048</v>
          </cell>
          <cell r="N36" t="str">
            <v>Howard County General</v>
          </cell>
          <cell r="O36">
            <v>344977.08</v>
          </cell>
          <cell r="P36">
            <v>7169</v>
          </cell>
          <cell r="Q36">
            <v>5553</v>
          </cell>
          <cell r="R36">
            <v>3.6877812288283032E-2</v>
          </cell>
        </row>
        <row r="37">
          <cell r="M37">
            <v>210049</v>
          </cell>
          <cell r="N37" t="str">
            <v>UM-Upper Chesapeake</v>
          </cell>
          <cell r="O37">
            <v>366388.83996999997</v>
          </cell>
          <cell r="P37">
            <v>13997</v>
          </cell>
          <cell r="Q37">
            <v>4448</v>
          </cell>
          <cell r="R37">
            <v>5.0342690572972373E-2</v>
          </cell>
        </row>
        <row r="38">
          <cell r="M38">
            <v>210051</v>
          </cell>
          <cell r="N38" t="str">
            <v>Doctors Community</v>
          </cell>
          <cell r="O38">
            <v>263081</v>
          </cell>
          <cell r="P38">
            <v>8511.0883700000013</v>
          </cell>
          <cell r="Q38">
            <v>8470.7778400000007</v>
          </cell>
          <cell r="R38">
            <v>6.4549953094294149E-2</v>
          </cell>
        </row>
        <row r="39">
          <cell r="M39">
            <v>210056</v>
          </cell>
          <cell r="N39" t="str">
            <v>MedStar Good Samaritan</v>
          </cell>
          <cell r="O39">
            <v>290128.58669999993</v>
          </cell>
          <cell r="P39">
            <v>4750.3476900000005</v>
          </cell>
          <cell r="Q39">
            <v>7206.5514499999999</v>
          </cell>
          <cell r="R39">
            <v>4.1212413006249976E-2</v>
          </cell>
        </row>
        <row r="40">
          <cell r="M40">
            <v>210057</v>
          </cell>
          <cell r="N40" t="str">
            <v>Adventist Shady Grove Medical Center</v>
          </cell>
          <cell r="O40">
            <v>507181.03636000003</v>
          </cell>
          <cell r="P40">
            <v>18407.284</v>
          </cell>
          <cell r="Q40">
            <v>12924.519999999997</v>
          </cell>
          <cell r="R40">
            <v>6.1776371263535378E-2</v>
          </cell>
        </row>
        <row r="41">
          <cell r="M41">
            <v>210058</v>
          </cell>
          <cell r="N41" t="str">
            <v>UM-ROI</v>
          </cell>
          <cell r="O41">
            <v>135127.73362000001</v>
          </cell>
          <cell r="P41">
            <v>4085</v>
          </cell>
          <cell r="Q41">
            <v>1023</v>
          </cell>
          <cell r="R41">
            <v>3.7801270421396117E-2</v>
          </cell>
        </row>
        <row r="42">
          <cell r="M42">
            <v>210060</v>
          </cell>
          <cell r="N42" t="str">
            <v>Adventist Fort Washington Medical Center</v>
          </cell>
          <cell r="O42">
            <v>74115.596409999998</v>
          </cell>
          <cell r="P42">
            <v>4560.4269999999997</v>
          </cell>
          <cell r="Q42">
            <v>657.10899999999981</v>
          </cell>
          <cell r="R42">
            <v>7.0397274699607312E-2</v>
          </cell>
        </row>
        <row r="43">
          <cell r="M43">
            <v>210061</v>
          </cell>
          <cell r="N43" t="str">
            <v>Atlantic General</v>
          </cell>
          <cell r="O43">
            <v>124940.91467</v>
          </cell>
          <cell r="P43">
            <v>1973.1</v>
          </cell>
          <cell r="Q43">
            <v>1461.2134000000001</v>
          </cell>
          <cell r="R43">
            <v>2.7487500064097298E-2</v>
          </cell>
        </row>
        <row r="44">
          <cell r="M44">
            <v>210062</v>
          </cell>
          <cell r="N44" t="str">
            <v>MedStar Southern MD</v>
          </cell>
          <cell r="O44">
            <v>299185.64055999997</v>
          </cell>
          <cell r="P44">
            <v>4474.0052599999999</v>
          </cell>
          <cell r="Q44">
            <v>8131.7728299999999</v>
          </cell>
          <cell r="R44">
            <v>4.2133633373597629E-2</v>
          </cell>
        </row>
        <row r="45">
          <cell r="M45">
            <v>210063</v>
          </cell>
          <cell r="N45" t="str">
            <v>UM-St. Joseph Med Cntr</v>
          </cell>
          <cell r="O45">
            <v>431502.93333999999</v>
          </cell>
          <cell r="P45">
            <v>11514.948909999999</v>
          </cell>
          <cell r="Q45">
            <v>4433.16057</v>
          </cell>
          <cell r="R45">
            <v>3.6959446269705397E-2</v>
          </cell>
        </row>
        <row r="46">
          <cell r="M46">
            <v>210064</v>
          </cell>
          <cell r="N46" t="str">
            <v>Levindale</v>
          </cell>
          <cell r="O46">
            <v>74237.914580000011</v>
          </cell>
          <cell r="P46">
            <v>2917.5149999999999</v>
          </cell>
          <cell r="Q46">
            <v>876.78399999999999</v>
          </cell>
          <cell r="R46">
            <v>5.1109989032776512E-2</v>
          </cell>
        </row>
        <row r="47">
          <cell r="M47">
            <v>210065</v>
          </cell>
          <cell r="N47" t="str">
            <v>HC-Germantown</v>
          </cell>
          <cell r="O47">
            <v>141903.9</v>
          </cell>
          <cell r="P47">
            <v>4933.6459999999997</v>
          </cell>
          <cell r="Q47">
            <v>3242.7809999999999</v>
          </cell>
          <cell r="R47">
            <v>5.7619466413537615E-2</v>
          </cell>
        </row>
        <row r="48">
          <cell r="M48">
            <v>218992</v>
          </cell>
          <cell r="N48" t="str">
            <v>UM-Shock Trauma</v>
          </cell>
          <cell r="O48">
            <v>255045.56809999995</v>
          </cell>
          <cell r="P48">
            <v>11836</v>
          </cell>
          <cell r="Q48">
            <v>4333</v>
          </cell>
          <cell r="R48">
            <v>6.3396514279598665E-2</v>
          </cell>
        </row>
        <row r="50">
          <cell r="M50" t="str">
            <v xml:space="preserve">Statewide </v>
          </cell>
          <cell r="N50" t="str">
            <v>Total</v>
          </cell>
          <cell r="O50">
            <v>19438210.084789999</v>
          </cell>
          <cell r="P50">
            <v>466616.26870000013</v>
          </cell>
          <cell r="Q50">
            <v>367439.74511467089</v>
          </cell>
          <cell r="R50">
            <v>4.2908066646902984E-2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AF317-E274-46C3-854A-EBD4523171A3}">
  <dimension ref="A1:L48"/>
  <sheetViews>
    <sheetView tabSelected="1" zoomScale="90" zoomScaleNormal="90" workbookViewId="0">
      <selection activeCell="P20" sqref="P20"/>
    </sheetView>
  </sheetViews>
  <sheetFormatPr defaultColWidth="9.140625" defaultRowHeight="15" x14ac:dyDescent="0.25"/>
  <cols>
    <col min="1" max="1" width="10.85546875" customWidth="1"/>
    <col min="2" max="2" width="30.140625" bestFit="1" customWidth="1"/>
    <col min="3" max="3" width="17.28515625" style="18" customWidth="1"/>
    <col min="4" max="4" width="15.28515625" bestFit="1" customWidth="1"/>
    <col min="5" max="5" width="12.85546875" style="19" bestFit="1" customWidth="1"/>
    <col min="6" max="6" width="14.85546875" customWidth="1"/>
    <col min="7" max="8" width="15.28515625" bestFit="1" customWidth="1"/>
    <col min="9" max="9" width="14.5703125" customWidth="1"/>
    <col min="10" max="10" width="15.28515625" customWidth="1"/>
  </cols>
  <sheetData>
    <row r="1" spans="1:12" ht="2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90" x14ac:dyDescent="0.25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x14ac:dyDescent="0.25">
      <c r="A3" s="6">
        <v>210001</v>
      </c>
      <c r="B3" s="6" t="s">
        <v>12</v>
      </c>
      <c r="C3" s="7">
        <v>443254881.76401573</v>
      </c>
      <c r="D3" s="8">
        <f>E3*C3</f>
        <v>20339156.948961537</v>
      </c>
      <c r="E3" s="9">
        <f>VLOOKUP(A3,'[1]FY2022 RE_REGULATE'!$M$4:$R$50,6,FALSE)</f>
        <v>4.5885917529025412E-2</v>
      </c>
      <c r="F3" s="9">
        <f>VLOOKUP(A3,'[1]UCCFY22 Hospital Level Summary '!B3:I46,8,FALSE)</f>
        <v>4.6621943203197687E-2</v>
      </c>
      <c r="G3" s="10">
        <f>F3*C3</f>
        <v>20665403.922142047</v>
      </c>
      <c r="H3" s="10">
        <f>(D3*0.5)+(G3*0.5)</f>
        <v>20502280.435551792</v>
      </c>
      <c r="I3" s="9">
        <f>H3/C3</f>
        <v>4.6253930366111549E-2</v>
      </c>
      <c r="J3" s="10">
        <f t="shared" ref="J3:J44" si="0">H3*$I$48</f>
        <v>22956080.880093612</v>
      </c>
      <c r="K3" s="9">
        <f>J3/C3</f>
        <v>5.178979820534766E-2</v>
      </c>
      <c r="L3" s="11"/>
    </row>
    <row r="4" spans="1:12" x14ac:dyDescent="0.25">
      <c r="A4" s="6">
        <v>210002</v>
      </c>
      <c r="B4" s="6" t="s">
        <v>13</v>
      </c>
      <c r="C4" s="7">
        <v>1871729866.3846803</v>
      </c>
      <c r="D4" s="8">
        <f t="shared" ref="D4:D44" si="1">E4*C4</f>
        <v>73036719.373406142</v>
      </c>
      <c r="E4" s="9">
        <f>VLOOKUP(A4,'[1]FY2022 RE_REGULATE'!$M$4:$R$50,6,FALSE)</f>
        <v>3.9020972355631338E-2</v>
      </c>
      <c r="F4" s="9">
        <f>VLOOKUP(A4,'[1]UCCFY22 Hospital Level Summary '!B4:I47,8,FALSE)</f>
        <v>2.7644790296736926E-2</v>
      </c>
      <c r="G4" s="10">
        <f t="shared" ref="G4:G39" si="2">F4*C4</f>
        <v>51743579.648343913</v>
      </c>
      <c r="H4" s="10">
        <f t="shared" ref="H4:H43" si="3">(D4*0.5)+(G4*0.5)</f>
        <v>62390149.510875031</v>
      </c>
      <c r="I4" s="9">
        <f t="shared" ref="I4:I39" si="4">H4/C4</f>
        <v>3.333288132618413E-2</v>
      </c>
      <c r="J4" s="10">
        <f t="shared" si="0"/>
        <v>69857268.941128567</v>
      </c>
      <c r="K4" s="9">
        <f t="shared" ref="K4:K39" si="5">J4/C4</f>
        <v>3.7322302857762606E-2</v>
      </c>
      <c r="L4" s="11"/>
    </row>
    <row r="5" spans="1:12" x14ac:dyDescent="0.25">
      <c r="A5" s="6">
        <v>210003</v>
      </c>
      <c r="B5" s="6" t="s">
        <v>14</v>
      </c>
      <c r="C5" s="7">
        <v>389829607.35552186</v>
      </c>
      <c r="D5" s="8">
        <f t="shared" si="1"/>
        <v>57441972.224078633</v>
      </c>
      <c r="E5" s="9">
        <f>VLOOKUP(A5,'[1]FY2022 RE_REGULATE'!$M$4:$R$50,6,FALSE)</f>
        <v>0.14735148675275442</v>
      </c>
      <c r="F5" s="9">
        <f>VLOOKUP(A5,'[1]UCCFY22 Hospital Level Summary '!B5:I48,8,FALSE)</f>
        <v>4.4938987923261342E-2</v>
      </c>
      <c r="G5" s="10">
        <f t="shared" si="2"/>
        <v>17518548.017079506</v>
      </c>
      <c r="H5" s="10">
        <f t="shared" si="3"/>
        <v>37480260.120579071</v>
      </c>
      <c r="I5" s="9">
        <f t="shared" si="4"/>
        <v>9.614523733800788E-2</v>
      </c>
      <c r="J5" s="10">
        <f t="shared" si="0"/>
        <v>41966057.65098168</v>
      </c>
      <c r="K5" s="9">
        <f t="shared" si="5"/>
        <v>0.10765230977622726</v>
      </c>
      <c r="L5" s="11"/>
    </row>
    <row r="6" spans="1:12" x14ac:dyDescent="0.25">
      <c r="A6" s="6">
        <v>210004</v>
      </c>
      <c r="B6" s="6" t="s">
        <v>15</v>
      </c>
      <c r="C6" s="7">
        <v>590003011.63287711</v>
      </c>
      <c r="D6" s="8">
        <f t="shared" si="1"/>
        <v>43984177.369381383</v>
      </c>
      <c r="E6" s="9">
        <f>VLOOKUP(A6,'[1]FY2022 RE_REGULATE'!$M$4:$R$50,6,FALSE)</f>
        <v>7.454907263549708E-2</v>
      </c>
      <c r="F6" s="9">
        <f>VLOOKUP(A6,'[1]UCCFY22 Hospital Level Summary '!B6:I49,8,FALSE)</f>
        <v>5.5628243844488487E-2</v>
      </c>
      <c r="G6" s="10">
        <f t="shared" si="2"/>
        <v>32820831.400096264</v>
      </c>
      <c r="H6" s="10">
        <f t="shared" si="3"/>
        <v>38402504.384738825</v>
      </c>
      <c r="I6" s="9">
        <f t="shared" si="4"/>
        <v>6.5088658239992783E-2</v>
      </c>
      <c r="J6" s="10">
        <f t="shared" si="0"/>
        <v>42998680.045636967</v>
      </c>
      <c r="K6" s="9">
        <f t="shared" si="5"/>
        <v>7.2878746714588674E-2</v>
      </c>
      <c r="L6" s="11"/>
    </row>
    <row r="7" spans="1:12" x14ac:dyDescent="0.25">
      <c r="A7" s="6">
        <v>210005</v>
      </c>
      <c r="B7" s="6" t="s">
        <v>16</v>
      </c>
      <c r="C7" s="7">
        <v>420197911.88210261</v>
      </c>
      <c r="D7" s="8">
        <f t="shared" si="1"/>
        <v>17190530.674375959</v>
      </c>
      <c r="E7" s="9">
        <f>VLOOKUP(A7,'[1]FY2022 RE_REGULATE'!$M$4:$R$50,6,FALSE)</f>
        <v>4.0910557116712203E-2</v>
      </c>
      <c r="F7" s="9">
        <f>VLOOKUP(A7,'[1]UCCFY22 Hospital Level Summary '!B7:I50,8,FALSE)</f>
        <v>3.3946531291382802E-2</v>
      </c>
      <c r="G7" s="10">
        <f t="shared" si="2"/>
        <v>14264261.56427951</v>
      </c>
      <c r="H7" s="10">
        <f t="shared" si="3"/>
        <v>15727396.119327735</v>
      </c>
      <c r="I7" s="9">
        <f t="shared" si="4"/>
        <v>3.7428544204047502E-2</v>
      </c>
      <c r="J7" s="10">
        <f t="shared" si="0"/>
        <v>17609718.025439788</v>
      </c>
      <c r="K7" s="9">
        <f t="shared" si="5"/>
        <v>4.1908152152789965E-2</v>
      </c>
      <c r="L7" s="11"/>
    </row>
    <row r="8" spans="1:12" x14ac:dyDescent="0.25">
      <c r="A8" s="6">
        <v>210006</v>
      </c>
      <c r="B8" s="6" t="s">
        <v>17</v>
      </c>
      <c r="C8" s="7">
        <v>120311053.89482617</v>
      </c>
      <c r="D8" s="8">
        <f t="shared" si="1"/>
        <v>7873582.0754848653</v>
      </c>
      <c r="E8" s="9">
        <f>VLOOKUP(A8,'[1]FY2022 RE_REGULATE'!$M$4:$R$50,6,FALSE)</f>
        <v>6.5443546711574929E-2</v>
      </c>
      <c r="F8" s="9">
        <f>VLOOKUP(A8,'[1]UCCFY22 Hospital Level Summary '!B8:I51,8,FALSE)</f>
        <v>3.1431681803828743E-2</v>
      </c>
      <c r="G8" s="10">
        <f t="shared" si="2"/>
        <v>3781578.7635054672</v>
      </c>
      <c r="H8" s="10">
        <f t="shared" si="3"/>
        <v>5827580.4194951663</v>
      </c>
      <c r="I8" s="9">
        <f t="shared" si="4"/>
        <v>4.8437614257701836E-2</v>
      </c>
      <c r="J8" s="10">
        <f t="shared" si="0"/>
        <v>6525050.1214100877</v>
      </c>
      <c r="K8" s="9">
        <f t="shared" si="5"/>
        <v>5.4234834706993529E-2</v>
      </c>
      <c r="L8" s="11"/>
    </row>
    <row r="9" spans="1:12" x14ac:dyDescent="0.25">
      <c r="A9" s="6">
        <v>210008</v>
      </c>
      <c r="B9" s="6" t="s">
        <v>18</v>
      </c>
      <c r="C9" s="7">
        <v>663352287.96128738</v>
      </c>
      <c r="D9" s="8">
        <f t="shared" si="1"/>
        <v>25450567.74484903</v>
      </c>
      <c r="E9" s="9">
        <f>VLOOKUP(A9,'[1]FY2022 RE_REGULATE'!$M$4:$R$50,6,FALSE)</f>
        <v>3.8366593749254246E-2</v>
      </c>
      <c r="F9" s="9">
        <f>VLOOKUP(A9,'[1]UCCFY22 Hospital Level Summary '!B9:I52,8,FALSE)</f>
        <v>3.6282527910285967E-2</v>
      </c>
      <c r="G9" s="10">
        <f t="shared" si="2"/>
        <v>24068097.902307462</v>
      </c>
      <c r="H9" s="10">
        <f t="shared" si="3"/>
        <v>24759332.823578246</v>
      </c>
      <c r="I9" s="9">
        <f t="shared" si="4"/>
        <v>3.7324560829770106E-2</v>
      </c>
      <c r="J9" s="10">
        <f t="shared" si="0"/>
        <v>27722635.47081472</v>
      </c>
      <c r="K9" s="9">
        <f t="shared" si="5"/>
        <v>4.1791723604385288E-2</v>
      </c>
      <c r="L9" s="11"/>
    </row>
    <row r="10" spans="1:12" x14ac:dyDescent="0.25">
      <c r="A10" s="6">
        <v>210009</v>
      </c>
      <c r="B10" s="6" t="s">
        <v>19</v>
      </c>
      <c r="C10" s="7">
        <v>2957738748.9458342</v>
      </c>
      <c r="D10" s="8">
        <f t="shared" si="1"/>
        <v>77730529.694374517</v>
      </c>
      <c r="E10" s="9">
        <f>VLOOKUP(A10,'[1]FY2022 RE_REGULATE'!$M$4:$R$50,6,FALSE)</f>
        <v>2.6280390626818684E-2</v>
      </c>
      <c r="F10" s="9">
        <f>VLOOKUP(A10,'[1]UCCFY22 Hospital Level Summary '!B10:I53,8,FALSE)</f>
        <v>2.9081945354178192E-2</v>
      </c>
      <c r="G10" s="10">
        <f t="shared" si="2"/>
        <v>86016796.668778121</v>
      </c>
      <c r="H10" s="10">
        <f t="shared" si="3"/>
        <v>81873663.181576312</v>
      </c>
      <c r="I10" s="9">
        <f t="shared" si="4"/>
        <v>2.7681167990498436E-2</v>
      </c>
      <c r="J10" s="10">
        <f t="shared" si="0"/>
        <v>91672652.700949356</v>
      </c>
      <c r="K10" s="9">
        <f t="shared" si="5"/>
        <v>3.0994168343509834E-2</v>
      </c>
      <c r="L10" s="11"/>
    </row>
    <row r="11" spans="1:12" x14ac:dyDescent="0.25">
      <c r="A11" s="6">
        <v>210011</v>
      </c>
      <c r="B11" s="6" t="s">
        <v>20</v>
      </c>
      <c r="C11" s="7">
        <v>497538189.97476822</v>
      </c>
      <c r="D11" s="8">
        <f t="shared" si="1"/>
        <v>27052209.727150291</v>
      </c>
      <c r="E11" s="9">
        <f>VLOOKUP(A11,'[1]FY2022 RE_REGULATE'!$M$4:$R$50,6,FALSE)</f>
        <v>5.4372127149721304E-2</v>
      </c>
      <c r="F11" s="9">
        <f>VLOOKUP(A11,'[1]UCCFY22 Hospital Level Summary '!B11:I54,8,FALSE)</f>
        <v>6.0455592613311397E-2</v>
      </c>
      <c r="G11" s="10">
        <f t="shared" si="2"/>
        <v>30078966.122678921</v>
      </c>
      <c r="H11" s="10">
        <f t="shared" si="3"/>
        <v>28565587.924914606</v>
      </c>
      <c r="I11" s="9">
        <f t="shared" si="4"/>
        <v>5.7413859881516351E-2</v>
      </c>
      <c r="J11" s="10">
        <f t="shared" si="0"/>
        <v>31984439.43116986</v>
      </c>
      <c r="K11" s="9">
        <f t="shared" si="5"/>
        <v>6.42853957256867E-2</v>
      </c>
      <c r="L11" s="11"/>
    </row>
    <row r="12" spans="1:12" x14ac:dyDescent="0.25">
      <c r="A12" s="6">
        <v>210012</v>
      </c>
      <c r="B12" s="6" t="s">
        <v>21</v>
      </c>
      <c r="C12" s="7">
        <v>958198246.35369408</v>
      </c>
      <c r="D12" s="8">
        <f t="shared" si="1"/>
        <v>26070562.402221572</v>
      </c>
      <c r="E12" s="9">
        <f>VLOOKUP(A12,'[1]FY2022 RE_REGULATE'!$M$4:$R$50,6,FALSE)</f>
        <v>2.7207900349880517E-2</v>
      </c>
      <c r="F12" s="9">
        <f>VLOOKUP(A12,'[1]UCCFY22 Hospital Level Summary '!B12:I55,8,FALSE)</f>
        <v>3.0477312198172853E-2</v>
      </c>
      <c r="G12" s="10">
        <f t="shared" si="2"/>
        <v>29203307.101863276</v>
      </c>
      <c r="H12" s="10">
        <f t="shared" si="3"/>
        <v>27636934.752042424</v>
      </c>
      <c r="I12" s="9">
        <f t="shared" si="4"/>
        <v>2.8842606274026687E-2</v>
      </c>
      <c r="J12" s="10">
        <f t="shared" si="0"/>
        <v>30944641.082248505</v>
      </c>
      <c r="K12" s="9">
        <f t="shared" si="5"/>
        <v>3.2294612518865007E-2</v>
      </c>
      <c r="L12" s="11"/>
    </row>
    <row r="13" spans="1:12" x14ac:dyDescent="0.25">
      <c r="A13" s="6">
        <v>210015</v>
      </c>
      <c r="B13" s="6" t="s">
        <v>22</v>
      </c>
      <c r="C13" s="7">
        <v>647560823.02299976</v>
      </c>
      <c r="D13" s="8">
        <f t="shared" si="1"/>
        <v>25818260.666975688</v>
      </c>
      <c r="E13" s="9">
        <f>VLOOKUP(A13,'[1]FY2022 RE_REGULATE'!$M$4:$R$50,6,FALSE)</f>
        <v>3.9870016451039512E-2</v>
      </c>
      <c r="F13" s="9">
        <f>VLOOKUP(A13,'[1]UCCFY22 Hospital Level Summary '!B13:I56,8,FALSE)</f>
        <v>3.3962099143754663E-2</v>
      </c>
      <c r="G13" s="10">
        <f t="shared" si="2"/>
        <v>21992524.873118486</v>
      </c>
      <c r="H13" s="10">
        <f t="shared" si="3"/>
        <v>23905392.770047087</v>
      </c>
      <c r="I13" s="9">
        <f t="shared" si="4"/>
        <v>3.6916057797397088E-2</v>
      </c>
      <c r="J13" s="10">
        <f t="shared" si="0"/>
        <v>26766492.226299334</v>
      </c>
      <c r="K13" s="9">
        <f t="shared" si="5"/>
        <v>4.1334329185242658E-2</v>
      </c>
      <c r="L13" s="11"/>
    </row>
    <row r="14" spans="1:12" x14ac:dyDescent="0.25">
      <c r="A14" s="6">
        <v>210016</v>
      </c>
      <c r="B14" s="6" t="s">
        <v>23</v>
      </c>
      <c r="C14" s="7">
        <v>357809662.80661613</v>
      </c>
      <c r="D14" s="12">
        <f t="shared" si="1"/>
        <v>30180030.219301406</v>
      </c>
      <c r="E14" s="13">
        <f>VLOOKUP(A14,'[1]FY2022 RE_REGULATE'!$M$4:$R$50,6,FALSE)</f>
        <v>8.4346604791421406E-2</v>
      </c>
      <c r="F14" s="13">
        <f>VLOOKUP(A14,'[1]UCCFY22 Hospital Level Summary '!B14:I57,8,FALSE)</f>
        <v>3.4839235288248921E-2</v>
      </c>
      <c r="G14" s="10">
        <f t="shared" si="2"/>
        <v>12465815.030928709</v>
      </c>
      <c r="H14" s="10">
        <f t="shared" si="3"/>
        <v>21322922.625115059</v>
      </c>
      <c r="I14" s="13">
        <f t="shared" si="4"/>
        <v>5.959292003983517E-2</v>
      </c>
      <c r="J14" s="10">
        <f t="shared" si="0"/>
        <v>23874941.030136451</v>
      </c>
      <c r="K14" s="13">
        <f t="shared" si="5"/>
        <v>6.672525510592496E-2</v>
      </c>
      <c r="L14" s="11"/>
    </row>
    <row r="15" spans="1:12" x14ac:dyDescent="0.25">
      <c r="A15" s="6">
        <v>210017</v>
      </c>
      <c r="B15" s="6" t="s">
        <v>24</v>
      </c>
      <c r="C15" s="7">
        <v>79922950.366481766</v>
      </c>
      <c r="D15" s="8">
        <f>E15*C15</f>
        <v>5181329.8201856436</v>
      </c>
      <c r="E15" s="9">
        <f>VLOOKUP(A15,'[1]FY2022 RE_REGULATE'!$M$4:$R$50,6,FALSE)</f>
        <v>6.4829060944659511E-2</v>
      </c>
      <c r="F15" s="9">
        <f>VLOOKUP(A15,'[1]UCCFY22 Hospital Level Summary '!B15:I58,8,FALSE)</f>
        <v>7.0875865953137218E-2</v>
      </c>
      <c r="G15" s="10">
        <f t="shared" si="2"/>
        <v>5664608.3167540012</v>
      </c>
      <c r="H15" s="10">
        <f t="shared" si="3"/>
        <v>5422969.0684698224</v>
      </c>
      <c r="I15" s="9">
        <f t="shared" si="4"/>
        <v>6.7852463448898365E-2</v>
      </c>
      <c r="J15" s="10">
        <f t="shared" si="0"/>
        <v>6072013.1566519886</v>
      </c>
      <c r="K15" s="9">
        <f t="shared" si="5"/>
        <v>7.5973335929281224E-2</v>
      </c>
      <c r="L15" s="11"/>
    </row>
    <row r="16" spans="1:12" x14ac:dyDescent="0.25">
      <c r="A16" s="6">
        <v>210018</v>
      </c>
      <c r="B16" s="6" t="s">
        <v>25</v>
      </c>
      <c r="C16" s="7">
        <v>209894309.39738506</v>
      </c>
      <c r="D16" s="8">
        <f t="shared" si="1"/>
        <v>8416185.3435689695</v>
      </c>
      <c r="E16" s="9">
        <f>VLOOKUP(A16,'[1]FY2022 RE_REGULATE'!$M$4:$R$50,6,FALSE)</f>
        <v>4.0097253554573123E-2</v>
      </c>
      <c r="F16" s="9">
        <f>VLOOKUP(A16,'[1]UCCFY22 Hospital Level Summary '!B16:I59,8,FALSE)</f>
        <v>2.1069868164853192E-2</v>
      </c>
      <c r="G16" s="10">
        <f t="shared" si="2"/>
        <v>4422445.4275558097</v>
      </c>
      <c r="H16" s="10">
        <f t="shared" si="3"/>
        <v>6419315.3855623901</v>
      </c>
      <c r="I16" s="9">
        <f t="shared" si="4"/>
        <v>3.0583560859713161E-2</v>
      </c>
      <c r="J16" s="10">
        <f t="shared" si="0"/>
        <v>7187606.4542687284</v>
      </c>
      <c r="K16" s="9">
        <f t="shared" si="5"/>
        <v>3.4243931981313043E-2</v>
      </c>
      <c r="L16" s="11"/>
    </row>
    <row r="17" spans="1:12" x14ac:dyDescent="0.25">
      <c r="A17" s="6">
        <v>210019</v>
      </c>
      <c r="B17" s="6" t="s">
        <v>26</v>
      </c>
      <c r="C17" s="7">
        <v>552977900.74995005</v>
      </c>
      <c r="D17" s="12">
        <f t="shared" si="1"/>
        <v>20655423.645077683</v>
      </c>
      <c r="E17" s="9">
        <f>VLOOKUP(A17,'[1]FY2022 RE_REGULATE'!$M$4:$R$50,6,FALSE)</f>
        <v>3.7353072549671053E-2</v>
      </c>
      <c r="F17" s="9">
        <f>VLOOKUP(A17,'[1]UCCFY22 Hospital Level Summary '!B17:I60,8,FALSE)</f>
        <v>4.6613612846942813E-2</v>
      </c>
      <c r="G17" s="10">
        <f t="shared" si="2"/>
        <v>25776297.77847334</v>
      </c>
      <c r="H17" s="10">
        <f t="shared" si="3"/>
        <v>23215860.711775512</v>
      </c>
      <c r="I17" s="13">
        <v>4.012479449634148E-2</v>
      </c>
      <c r="J17" s="10">
        <f t="shared" si="0"/>
        <v>25994434.027756132</v>
      </c>
      <c r="K17" s="13">
        <f t="shared" si="5"/>
        <v>4.7008088374783902E-2</v>
      </c>
      <c r="L17" s="11"/>
    </row>
    <row r="18" spans="1:12" x14ac:dyDescent="0.25">
      <c r="A18" s="6">
        <v>210022</v>
      </c>
      <c r="B18" s="6" t="s">
        <v>27</v>
      </c>
      <c r="C18" s="7">
        <v>411802791.56956518</v>
      </c>
      <c r="D18" s="8">
        <f t="shared" si="1"/>
        <v>14504425.321683425</v>
      </c>
      <c r="E18" s="9">
        <f>VLOOKUP(A18,'[1]FY2022 RE_REGULATE'!$M$4:$R$50,6,FALSE)</f>
        <v>3.522177512784834E-2</v>
      </c>
      <c r="F18" s="9">
        <f>VLOOKUP(A18,'[1]UCCFY22 Hospital Level Summary '!B18:I61,8,FALSE)</f>
        <v>2.1946373724828088E-2</v>
      </c>
      <c r="G18" s="10">
        <f t="shared" si="2"/>
        <v>9037577.9647131637</v>
      </c>
      <c r="H18" s="10">
        <f t="shared" si="3"/>
        <v>11771001.643198295</v>
      </c>
      <c r="I18" s="9">
        <f t="shared" si="4"/>
        <v>2.8584074426338216E-2</v>
      </c>
      <c r="J18" s="10">
        <f t="shared" si="0"/>
        <v>13179805.368987596</v>
      </c>
      <c r="K18" s="9">
        <f t="shared" si="5"/>
        <v>3.200513847600072E-2</v>
      </c>
      <c r="L18" s="11"/>
    </row>
    <row r="19" spans="1:12" x14ac:dyDescent="0.25">
      <c r="A19" s="6">
        <v>210023</v>
      </c>
      <c r="B19" s="6" t="s">
        <v>28</v>
      </c>
      <c r="C19" s="7">
        <v>755006221.69589531</v>
      </c>
      <c r="D19" s="8">
        <f t="shared" si="1"/>
        <v>20965778.231469519</v>
      </c>
      <c r="E19" s="9">
        <f>VLOOKUP(A19,'[1]FY2022 RE_REGULATE'!$M$4:$R$50,6,FALSE)</f>
        <v>2.7769013855774832E-2</v>
      </c>
      <c r="F19" s="9">
        <f>VLOOKUP(A19,'[1]UCCFY22 Hospital Level Summary '!B19:I62,8,FALSE)</f>
        <v>1.9544189891885302E-2</v>
      </c>
      <c r="G19" s="10">
        <f t="shared" si="2"/>
        <v>14755984.96637943</v>
      </c>
      <c r="H19" s="10">
        <f t="shared" si="3"/>
        <v>17860881.598924473</v>
      </c>
      <c r="I19" s="9">
        <f t="shared" si="4"/>
        <v>2.3656601873830063E-2</v>
      </c>
      <c r="J19" s="10">
        <f t="shared" si="0"/>
        <v>19998548.154853139</v>
      </c>
      <c r="K19" s="9">
        <f t="shared" si="5"/>
        <v>2.6487924973561665E-2</v>
      </c>
      <c r="L19" s="11"/>
    </row>
    <row r="20" spans="1:12" x14ac:dyDescent="0.25">
      <c r="A20" s="6">
        <v>210024</v>
      </c>
      <c r="B20" s="6" t="s">
        <v>29</v>
      </c>
      <c r="C20" s="7">
        <v>494548330.03476</v>
      </c>
      <c r="D20" s="8">
        <f>E20*C20</f>
        <v>15983580.006546678</v>
      </c>
      <c r="E20" s="9">
        <f>VLOOKUP(A20,'[1]FY2022 RE_REGULATE'!$M$4:$R$50,6,FALSE)</f>
        <v>3.2319551064752865E-2</v>
      </c>
      <c r="F20" s="9">
        <f>VLOOKUP(A20,'[1]UCCFY22 Hospital Level Summary '!B20:I63,8,FALSE)</f>
        <v>4.0599812582666699E-2</v>
      </c>
      <c r="G20" s="10">
        <f t="shared" si="2"/>
        <v>20078569.512482051</v>
      </c>
      <c r="H20" s="10">
        <f t="shared" si="3"/>
        <v>18031074.759514365</v>
      </c>
      <c r="I20" s="9">
        <f t="shared" si="4"/>
        <v>3.6459681823709782E-2</v>
      </c>
      <c r="J20" s="10">
        <f t="shared" si="0"/>
        <v>20189110.759438604</v>
      </c>
      <c r="K20" s="9">
        <f t="shared" si="5"/>
        <v>4.0823332186804846E-2</v>
      </c>
      <c r="L20" s="11"/>
    </row>
    <row r="21" spans="1:12" x14ac:dyDescent="0.25">
      <c r="A21" s="6">
        <v>210027</v>
      </c>
      <c r="B21" s="6" t="s">
        <v>30</v>
      </c>
      <c r="C21" s="7">
        <v>378607391.43738741</v>
      </c>
      <c r="D21" s="12">
        <f>E21*C21</f>
        <v>17521219.929471638</v>
      </c>
      <c r="E21" s="13">
        <f>VLOOKUP(A21,'[1]FY2022 RE_REGULATE'!$M$4:$R$50,6,FALSE)</f>
        <v>4.6278071494991475E-2</v>
      </c>
      <c r="F21" s="13">
        <f>VLOOKUP(A21,'[1]UCCFY22 Hospital Level Summary '!B21:I64,8,FALSE)</f>
        <v>6.5534625645747649E-2</v>
      </c>
      <c r="G21" s="10">
        <f t="shared" si="2"/>
        <v>24811893.664562229</v>
      </c>
      <c r="H21" s="10">
        <f t="shared" si="3"/>
        <v>21166556.797016934</v>
      </c>
      <c r="I21" s="13">
        <f t="shared" si="4"/>
        <v>5.5906348570369566E-2</v>
      </c>
      <c r="J21" s="10">
        <f t="shared" si="0"/>
        <v>23699860.672222752</v>
      </c>
      <c r="K21" s="13">
        <f t="shared" si="5"/>
        <v>6.2597459025419327E-2</v>
      </c>
      <c r="L21" s="11"/>
    </row>
    <row r="22" spans="1:12" x14ac:dyDescent="0.25">
      <c r="A22" s="6">
        <v>210028</v>
      </c>
      <c r="B22" s="6" t="s">
        <v>31</v>
      </c>
      <c r="C22" s="7">
        <v>219437635.3775959</v>
      </c>
      <c r="D22" s="8">
        <f t="shared" si="1"/>
        <v>7194961.737282739</v>
      </c>
      <c r="E22" s="9">
        <f>VLOOKUP(A22,'[1]FY2022 RE_REGULATE'!$M$4:$R$50,6,FALSE)</f>
        <v>3.2788184783809099E-2</v>
      </c>
      <c r="F22" s="9">
        <f>VLOOKUP(A22,'[1]UCCFY22 Hospital Level Summary '!B22:I65,8,FALSE)</f>
        <v>2.1802138752928631E-2</v>
      </c>
      <c r="G22" s="10">
        <f t="shared" si="2"/>
        <v>4784209.7741169063</v>
      </c>
      <c r="H22" s="10">
        <f t="shared" si="3"/>
        <v>5989585.7556998227</v>
      </c>
      <c r="I22" s="9">
        <f t="shared" si="4"/>
        <v>2.7295161768368863E-2</v>
      </c>
      <c r="J22" s="10">
        <f t="shared" si="0"/>
        <v>6706444.9478349546</v>
      </c>
      <c r="K22" s="9">
        <f t="shared" si="5"/>
        <v>3.0561963248897039E-2</v>
      </c>
      <c r="L22" s="11"/>
    </row>
    <row r="23" spans="1:12" x14ac:dyDescent="0.25">
      <c r="A23" s="6">
        <v>210029</v>
      </c>
      <c r="B23" s="6" t="s">
        <v>32</v>
      </c>
      <c r="C23" s="7">
        <v>801672789.18460739</v>
      </c>
      <c r="D23" s="8">
        <f t="shared" si="1"/>
        <v>37148957.294613689</v>
      </c>
      <c r="E23" s="9">
        <f>VLOOKUP(A23,'[1]FY2022 RE_REGULATE'!$M$4:$R$50,6,FALSE)</f>
        <v>4.6339301764749201E-2</v>
      </c>
      <c r="F23" s="9">
        <f>VLOOKUP(A23,'[1]UCCFY22 Hospital Level Summary '!B23:I66,8,FALSE)</f>
        <v>5.0288682513582317E-2</v>
      </c>
      <c r="G23" s="10">
        <f t="shared" si="2"/>
        <v>40315068.375082731</v>
      </c>
      <c r="H23" s="10">
        <f t="shared" si="3"/>
        <v>38732012.83484821</v>
      </c>
      <c r="I23" s="9">
        <f t="shared" si="4"/>
        <v>4.8313992139165762E-2</v>
      </c>
      <c r="J23" s="10">
        <f t="shared" si="0"/>
        <v>43367625.473691337</v>
      </c>
      <c r="K23" s="9">
        <f t="shared" si="5"/>
        <v>5.4096416965581623E-2</v>
      </c>
      <c r="L23" s="11"/>
    </row>
    <row r="24" spans="1:12" x14ac:dyDescent="0.25">
      <c r="A24" s="6">
        <v>210030</v>
      </c>
      <c r="B24" s="6" t="s">
        <v>33</v>
      </c>
      <c r="C24" s="7">
        <v>57698993.495721109</v>
      </c>
      <c r="D24" s="8">
        <f t="shared" si="1"/>
        <v>3871977.6338914395</v>
      </c>
      <c r="E24" s="9">
        <f>VLOOKUP(A24,'[1]FY2022 RE_REGULATE'!$M$4:$R$50,6,FALSE)</f>
        <v>6.7106502198839582E-2</v>
      </c>
      <c r="F24" s="9">
        <f>VLOOKUP(A24,'[1]UCCFY22 Hospital Level Summary '!B24:I67,8,FALSE)</f>
        <v>3.8474906240512419E-2</v>
      </c>
      <c r="G24" s="10">
        <f t="shared" si="2"/>
        <v>2219963.3649198054</v>
      </c>
      <c r="H24" s="10">
        <f t="shared" si="3"/>
        <v>3045970.4994056225</v>
      </c>
      <c r="I24" s="9">
        <f t="shared" si="4"/>
        <v>5.2790704219676E-2</v>
      </c>
      <c r="J24" s="10">
        <f t="shared" si="0"/>
        <v>3410525.2516927002</v>
      </c>
      <c r="K24" s="9">
        <f t="shared" si="5"/>
        <v>5.9108921058486419E-2</v>
      </c>
      <c r="L24" s="11"/>
    </row>
    <row r="25" spans="1:12" x14ac:dyDescent="0.25">
      <c r="A25" s="6">
        <v>210032</v>
      </c>
      <c r="B25" s="6" t="s">
        <v>34</v>
      </c>
      <c r="C25" s="7">
        <v>193877039.16089725</v>
      </c>
      <c r="D25" s="8">
        <f t="shared" si="1"/>
        <v>9638732.5724751931</v>
      </c>
      <c r="E25" s="9">
        <f>VLOOKUP(A25,'[1]FY2022 RE_REGULATE'!$M$4:$R$50,6,FALSE)</f>
        <v>4.9715699260684879E-2</v>
      </c>
      <c r="F25" s="9">
        <f>VLOOKUP(A25,'[1]UCCFY22 Hospital Level Summary '!B25:I68,8,FALSE)</f>
        <v>2.5371081048494899E-2</v>
      </c>
      <c r="G25" s="10">
        <f t="shared" si="2"/>
        <v>4918870.0739933439</v>
      </c>
      <c r="H25" s="10">
        <f t="shared" si="3"/>
        <v>7278801.3232342685</v>
      </c>
      <c r="I25" s="9">
        <f t="shared" si="4"/>
        <v>3.7543390154589892E-2</v>
      </c>
      <c r="J25" s="10">
        <f t="shared" si="0"/>
        <v>8149959.3380135708</v>
      </c>
      <c r="K25" s="9">
        <f t="shared" si="5"/>
        <v>4.2036743356958194E-2</v>
      </c>
      <c r="L25" s="11"/>
    </row>
    <row r="26" spans="1:12" x14ac:dyDescent="0.25">
      <c r="A26" s="6">
        <v>210033</v>
      </c>
      <c r="B26" s="6" t="s">
        <v>35</v>
      </c>
      <c r="C26" s="7">
        <v>268940103.25074345</v>
      </c>
      <c r="D26" s="8">
        <f t="shared" si="1"/>
        <v>7235586.2197926678</v>
      </c>
      <c r="E26" s="9">
        <f>VLOOKUP(A26,'[1]FY2022 RE_REGULATE'!$M$4:$R$50,6,FALSE)</f>
        <v>2.6904080619938806E-2</v>
      </c>
      <c r="F26" s="9">
        <f>VLOOKUP(A26,'[1]UCCFY22 Hospital Level Summary '!B26:I69,8,FALSE)</f>
        <v>1.9351653034534694E-2</v>
      </c>
      <c r="G26" s="10">
        <f t="shared" si="2"/>
        <v>5204435.5651803231</v>
      </c>
      <c r="H26" s="10">
        <f t="shared" si="3"/>
        <v>6220010.8924864959</v>
      </c>
      <c r="I26" s="9">
        <f t="shared" si="4"/>
        <v>2.3127866827236752E-2</v>
      </c>
      <c r="J26" s="10">
        <f t="shared" si="0"/>
        <v>6964448.3486522129</v>
      </c>
      <c r="K26" s="9">
        <f t="shared" si="5"/>
        <v>2.5895908659479407E-2</v>
      </c>
      <c r="L26" s="11"/>
    </row>
    <row r="27" spans="1:12" x14ac:dyDescent="0.25">
      <c r="A27" s="6">
        <v>210034</v>
      </c>
      <c r="B27" s="6" t="s">
        <v>36</v>
      </c>
      <c r="C27" s="7">
        <v>214544706.75007799</v>
      </c>
      <c r="D27" s="8">
        <f t="shared" si="1"/>
        <v>10311514.571502987</v>
      </c>
      <c r="E27" s="9">
        <f>VLOOKUP(A27,'[1]FY2022 RE_REGULATE'!$M$4:$R$50,6,FALSE)</f>
        <v>4.8062311709767873E-2</v>
      </c>
      <c r="F27" s="9">
        <f>VLOOKUP(A27,'[1]UCCFY22 Hospital Level Summary '!B27:I70,8,FALSE)</f>
        <v>5.2137132330109075E-2</v>
      </c>
      <c r="G27" s="10">
        <f t="shared" si="2"/>
        <v>11185745.766553262</v>
      </c>
      <c r="H27" s="10">
        <f t="shared" si="3"/>
        <v>10748630.169028126</v>
      </c>
      <c r="I27" s="9">
        <f t="shared" si="4"/>
        <v>5.0099722019938481E-2</v>
      </c>
      <c r="J27" s="10">
        <f t="shared" si="0"/>
        <v>12035072.112395631</v>
      </c>
      <c r="K27" s="9">
        <f t="shared" si="5"/>
        <v>5.6095870621572702E-2</v>
      </c>
      <c r="L27" s="11"/>
    </row>
    <row r="28" spans="1:12" x14ac:dyDescent="0.25">
      <c r="A28" s="6">
        <v>210035</v>
      </c>
      <c r="B28" s="6" t="s">
        <v>37</v>
      </c>
      <c r="C28" s="7">
        <v>183549950.01421615</v>
      </c>
      <c r="D28" s="8">
        <f t="shared" si="1"/>
        <v>11632652.946893282</v>
      </c>
      <c r="E28" s="9">
        <f>VLOOKUP(A28,'[1]FY2022 RE_REGULATE'!$M$4:$R$50,6,FALSE)</f>
        <v>6.3375952682048237E-2</v>
      </c>
      <c r="F28" s="9">
        <f>VLOOKUP(A28,'[1]UCCFY22 Hospital Level Summary '!B28:I71,8,FALSE)</f>
        <v>3.7110077417430186E-2</v>
      </c>
      <c r="G28" s="10">
        <f t="shared" si="2"/>
        <v>6811552.8549930025</v>
      </c>
      <c r="H28" s="10">
        <f t="shared" si="3"/>
        <v>9222102.9009431414</v>
      </c>
      <c r="I28" s="9">
        <f t="shared" si="4"/>
        <v>5.0243015049739208E-2</v>
      </c>
      <c r="J28" s="10">
        <f t="shared" si="0"/>
        <v>10325843.544286637</v>
      </c>
      <c r="K28" s="9">
        <f t="shared" si="5"/>
        <v>5.625631357288241E-2</v>
      </c>
      <c r="L28" s="11"/>
    </row>
    <row r="29" spans="1:12" x14ac:dyDescent="0.25">
      <c r="A29" s="6">
        <v>210037</v>
      </c>
      <c r="B29" s="6" t="s">
        <v>38</v>
      </c>
      <c r="C29" s="7">
        <v>282250183.21092564</v>
      </c>
      <c r="D29" s="8">
        <f t="shared" si="1"/>
        <v>11344702.039296487</v>
      </c>
      <c r="E29" s="9">
        <f>VLOOKUP(A29,'[1]FY2022 RE_REGULATE'!$M$4:$R$50,6,FALSE)</f>
        <v>4.0193780957862441E-2</v>
      </c>
      <c r="F29" s="9">
        <f>VLOOKUP(A29,'[1]UCCFY22 Hospital Level Summary '!B29:I72,8,FALSE)</f>
        <v>2.5204862776184403E-2</v>
      </c>
      <c r="G29" s="10">
        <f t="shared" si="2"/>
        <v>7114077.1363842878</v>
      </c>
      <c r="H29" s="10">
        <f t="shared" si="3"/>
        <v>9229389.5878403876</v>
      </c>
      <c r="I29" s="9">
        <f t="shared" si="4"/>
        <v>3.2699321867023422E-2</v>
      </c>
      <c r="J29" s="10">
        <f t="shared" si="0"/>
        <v>10334002.332977822</v>
      </c>
      <c r="K29" s="9">
        <f t="shared" si="5"/>
        <v>3.6612916297932813E-2</v>
      </c>
      <c r="L29" s="11"/>
    </row>
    <row r="30" spans="1:12" x14ac:dyDescent="0.25">
      <c r="A30" s="6">
        <v>210038</v>
      </c>
      <c r="B30" s="6" t="s">
        <v>39</v>
      </c>
      <c r="C30" s="7">
        <v>268995696.55760705</v>
      </c>
      <c r="D30" s="8">
        <f t="shared" si="1"/>
        <v>14782063.020437643</v>
      </c>
      <c r="E30" s="9">
        <f>VLOOKUP(A30,'[1]FY2022 RE_REGULATE'!$M$4:$R$50,6,FALSE)</f>
        <v>5.49527862698427E-2</v>
      </c>
      <c r="F30" s="9">
        <f>VLOOKUP(A30,'[1]UCCFY22 Hospital Level Summary '!B30:I73,8,FALSE)</f>
        <v>4.0941345678489185E-2</v>
      </c>
      <c r="G30" s="10">
        <f t="shared" si="2"/>
        <v>11013045.798790975</v>
      </c>
      <c r="H30" s="10">
        <f t="shared" si="3"/>
        <v>12897554.40961431</v>
      </c>
      <c r="I30" s="9">
        <f t="shared" si="4"/>
        <v>4.7947065974165946E-2</v>
      </c>
      <c r="J30" s="10">
        <f t="shared" si="0"/>
        <v>14441188.779620044</v>
      </c>
      <c r="K30" s="9">
        <f t="shared" si="5"/>
        <v>5.3685575510786565E-2</v>
      </c>
      <c r="L30" s="11"/>
    </row>
    <row r="31" spans="1:12" x14ac:dyDescent="0.25">
      <c r="A31" s="6">
        <v>210039</v>
      </c>
      <c r="B31" s="6" t="s">
        <v>40</v>
      </c>
      <c r="C31" s="7">
        <v>178132879.15577844</v>
      </c>
      <c r="D31" s="8">
        <f t="shared" si="1"/>
        <v>4435538.7520347228</v>
      </c>
      <c r="E31" s="9">
        <f>VLOOKUP(A31,'[1]FY2022 RE_REGULATE'!$M$4:$R$50,6,FALSE)</f>
        <v>2.4900168756357515E-2</v>
      </c>
      <c r="F31" s="9">
        <f>VLOOKUP(A31,'[1]UCCFY22 Hospital Level Summary '!B31:I74,8,FALSE)</f>
        <v>2.0474559848527699E-2</v>
      </c>
      <c r="G31" s="10">
        <f t="shared" si="2"/>
        <v>3647192.2952655382</v>
      </c>
      <c r="H31" s="10">
        <f t="shared" si="3"/>
        <v>4041365.5236501303</v>
      </c>
      <c r="I31" s="9">
        <f t="shared" si="4"/>
        <v>2.2687364302442607E-2</v>
      </c>
      <c r="J31" s="10">
        <f t="shared" si="0"/>
        <v>4525053.4016723577</v>
      </c>
      <c r="K31" s="9">
        <f t="shared" si="5"/>
        <v>2.5402684912060321E-2</v>
      </c>
      <c r="L31" s="11"/>
    </row>
    <row r="32" spans="1:12" x14ac:dyDescent="0.25">
      <c r="A32" s="6">
        <v>210040</v>
      </c>
      <c r="B32" s="6" t="s">
        <v>41</v>
      </c>
      <c r="C32" s="7">
        <v>308413899.42981446</v>
      </c>
      <c r="D32" s="8">
        <f t="shared" si="1"/>
        <v>10194087.943812173</v>
      </c>
      <c r="E32" s="9">
        <f>VLOOKUP(A32,'[1]FY2022 RE_REGULATE'!$M$4:$R$50,6,FALSE)</f>
        <v>3.3053270175756246E-2</v>
      </c>
      <c r="F32" s="9">
        <f>VLOOKUP(A32,'[1]UCCFY22 Hospital Level Summary '!B32:I75,8,FALSE)</f>
        <v>2.7581546297686943E-2</v>
      </c>
      <c r="G32" s="10">
        <f t="shared" si="2"/>
        <v>8506532.2459735926</v>
      </c>
      <c r="H32" s="10">
        <f t="shared" si="3"/>
        <v>9350310.0948928818</v>
      </c>
      <c r="I32" s="9">
        <f t="shared" si="4"/>
        <v>3.0317408236721594E-2</v>
      </c>
      <c r="J32" s="10">
        <f t="shared" si="0"/>
        <v>10469395.122510908</v>
      </c>
      <c r="K32" s="9">
        <f t="shared" si="5"/>
        <v>3.3945925076225111E-2</v>
      </c>
      <c r="L32" s="11"/>
    </row>
    <row r="33" spans="1:12" x14ac:dyDescent="0.25">
      <c r="A33" s="6">
        <v>210043</v>
      </c>
      <c r="B33" s="6" t="s">
        <v>42</v>
      </c>
      <c r="C33" s="7">
        <v>516228839.11964589</v>
      </c>
      <c r="D33" s="8">
        <f t="shared" si="1"/>
        <v>25663098.449962329</v>
      </c>
      <c r="E33" s="9">
        <f>VLOOKUP(A33,'[1]FY2022 RE_REGULATE'!$M$4:$R$50,6,FALSE)</f>
        <v>4.9712640025549627E-2</v>
      </c>
      <c r="F33" s="9">
        <f>VLOOKUP(A33,'[1]UCCFY22 Hospital Level Summary '!B33:I76,8,FALSE)</f>
        <v>2.2655940158614624E-2</v>
      </c>
      <c r="G33" s="10">
        <f t="shared" si="2"/>
        <v>11695649.687245794</v>
      </c>
      <c r="H33" s="10">
        <f t="shared" si="3"/>
        <v>18679374.06860406</v>
      </c>
      <c r="I33" s="9">
        <f t="shared" si="4"/>
        <v>3.6184290092082121E-2</v>
      </c>
      <c r="J33" s="10">
        <f t="shared" si="0"/>
        <v>20915001.297359698</v>
      </c>
      <c r="K33" s="9">
        <f t="shared" si="5"/>
        <v>4.0514980397118511E-2</v>
      </c>
      <c r="L33" s="11"/>
    </row>
    <row r="34" spans="1:12" x14ac:dyDescent="0.25">
      <c r="A34" s="6">
        <v>210044</v>
      </c>
      <c r="B34" s="6" t="s">
        <v>43</v>
      </c>
      <c r="C34" s="7">
        <v>498538568.81582254</v>
      </c>
      <c r="D34" s="8">
        <f t="shared" si="1"/>
        <v>9195058.9084731657</v>
      </c>
      <c r="E34" s="9">
        <f>VLOOKUP(A34,'[1]FY2022 RE_REGULATE'!$M$4:$R$50,6,FALSE)</f>
        <v>1.8444027169882096E-2</v>
      </c>
      <c r="F34" s="9">
        <f>VLOOKUP(A34,'[1]UCCFY22 Hospital Level Summary '!B34:I77,8,FALSE)</f>
        <v>2.3693040786623761E-2</v>
      </c>
      <c r="G34" s="10">
        <f t="shared" si="2"/>
        <v>11811894.64465832</v>
      </c>
      <c r="H34" s="10">
        <f t="shared" si="3"/>
        <v>10503476.776565742</v>
      </c>
      <c r="I34" s="9">
        <f t="shared" si="4"/>
        <v>2.1068533978252927E-2</v>
      </c>
      <c r="J34" s="10">
        <f t="shared" si="0"/>
        <v>11760577.715390064</v>
      </c>
      <c r="K34" s="9">
        <f t="shared" si="5"/>
        <v>2.3590106064060271E-2</v>
      </c>
      <c r="L34" s="11"/>
    </row>
    <row r="35" spans="1:12" x14ac:dyDescent="0.25">
      <c r="A35" s="6">
        <v>210048</v>
      </c>
      <c r="B35" s="6" t="s">
        <v>44</v>
      </c>
      <c r="C35" s="7">
        <v>360257157.56179142</v>
      </c>
      <c r="D35" s="8">
        <f t="shared" si="1"/>
        <v>13285495.832074149</v>
      </c>
      <c r="E35" s="9">
        <f>VLOOKUP(A35,'[1]FY2022 RE_REGULATE'!$M$4:$R$50,6,FALSE)</f>
        <v>3.6877812288283032E-2</v>
      </c>
      <c r="F35" s="9">
        <f>VLOOKUP(A35,'[1]UCCFY22 Hospital Level Summary '!B35:I78,8,FALSE)</f>
        <v>2.7146365363324782E-2</v>
      </c>
      <c r="G35" s="10">
        <f t="shared" si="2"/>
        <v>9779672.4239252526</v>
      </c>
      <c r="H35" s="10">
        <f t="shared" si="3"/>
        <v>11532584.127999701</v>
      </c>
      <c r="I35" s="9">
        <f t="shared" si="4"/>
        <v>3.2012088825803905E-2</v>
      </c>
      <c r="J35" s="10">
        <f t="shared" si="0"/>
        <v>12912853.02779148</v>
      </c>
      <c r="K35" s="9">
        <f t="shared" si="5"/>
        <v>3.5843432272616715E-2</v>
      </c>
      <c r="L35" s="11"/>
    </row>
    <row r="36" spans="1:12" x14ac:dyDescent="0.25">
      <c r="A36" s="6">
        <v>210049</v>
      </c>
      <c r="B36" s="6" t="s">
        <v>45</v>
      </c>
      <c r="C36" s="7">
        <v>373198865.3837328</v>
      </c>
      <c r="D36" s="8">
        <f t="shared" si="1"/>
        <v>18787835.002197631</v>
      </c>
      <c r="E36" s="9">
        <f>VLOOKUP(A36,'[1]FY2022 RE_REGULATE'!$M$4:$R$50,6,FALSE)</f>
        <v>5.0342690572972373E-2</v>
      </c>
      <c r="F36" s="9">
        <f>VLOOKUP(A36,'[1]UCCFY22 Hospital Level Summary '!B36:I79,8,FALSE)</f>
        <v>2.0117120734049112E-2</v>
      </c>
      <c r="G36" s="10">
        <f t="shared" si="2"/>
        <v>7507686.6327346945</v>
      </c>
      <c r="H36" s="10">
        <f t="shared" si="3"/>
        <v>13147760.817466162</v>
      </c>
      <c r="I36" s="9">
        <f t="shared" si="4"/>
        <v>3.5229905653510744E-2</v>
      </c>
      <c r="J36" s="10">
        <f t="shared" si="0"/>
        <v>14721340.958467668</v>
      </c>
      <c r="K36" s="9">
        <f t="shared" si="5"/>
        <v>3.9446371154775089E-2</v>
      </c>
      <c r="L36" s="11"/>
    </row>
    <row r="37" spans="1:12" x14ac:dyDescent="0.25">
      <c r="A37" s="6">
        <v>210051</v>
      </c>
      <c r="B37" s="6" t="s">
        <v>46</v>
      </c>
      <c r="C37" s="7">
        <v>299866966.21225739</v>
      </c>
      <c r="D37" s="8">
        <f t="shared" si="1"/>
        <v>19356398.603529502</v>
      </c>
      <c r="E37" s="9">
        <f>VLOOKUP(A37,'[1]FY2022 RE_REGULATE'!$M$4:$R$50,6,FALSE)</f>
        <v>6.4549953094294149E-2</v>
      </c>
      <c r="F37" s="9">
        <f>VLOOKUP(A37,'[1]UCCFY22 Hospital Level Summary '!B37:I80,8,FALSE)</f>
        <v>5.0502425066632245E-2</v>
      </c>
      <c r="G37" s="10">
        <f t="shared" si="2"/>
        <v>15144008.991092872</v>
      </c>
      <c r="H37" s="10">
        <f t="shared" si="3"/>
        <v>17250203.797311187</v>
      </c>
      <c r="I37" s="9">
        <f t="shared" si="4"/>
        <v>5.7526189080463197E-2</v>
      </c>
      <c r="J37" s="10">
        <f t="shared" si="0"/>
        <v>19314781.827025369</v>
      </c>
      <c r="K37" s="9">
        <f t="shared" si="5"/>
        <v>6.4411168962684687E-2</v>
      </c>
      <c r="L37" s="11"/>
    </row>
    <row r="38" spans="1:12" x14ac:dyDescent="0.25">
      <c r="A38" s="6">
        <v>210056</v>
      </c>
      <c r="B38" s="6" t="s">
        <v>47</v>
      </c>
      <c r="C38" s="7">
        <v>311475369.43569237</v>
      </c>
      <c r="D38" s="8">
        <f t="shared" si="1"/>
        <v>12836651.566458045</v>
      </c>
      <c r="E38" s="9">
        <f>VLOOKUP(A38,'[1]FY2022 RE_REGULATE'!$M$4:$R$50,6,FALSE)</f>
        <v>4.1212413006249976E-2</v>
      </c>
      <c r="F38" s="9">
        <f>VLOOKUP(A38,'[1]UCCFY22 Hospital Level Summary '!B38:I81,8,FALSE)</f>
        <v>4.3680672336940451E-2</v>
      </c>
      <c r="G38" s="10">
        <f t="shared" si="2"/>
        <v>13605453.553347955</v>
      </c>
      <c r="H38" s="10">
        <f t="shared" si="3"/>
        <v>13221052.559903</v>
      </c>
      <c r="I38" s="9">
        <f t="shared" si="4"/>
        <v>4.2446542671595214E-2</v>
      </c>
      <c r="J38" s="10">
        <f t="shared" si="0"/>
        <v>14803404.569513857</v>
      </c>
      <c r="K38" s="9">
        <f t="shared" si="5"/>
        <v>4.7526726098225842E-2</v>
      </c>
      <c r="L38" s="11"/>
    </row>
    <row r="39" spans="1:12" x14ac:dyDescent="0.25">
      <c r="A39" s="6">
        <v>210057</v>
      </c>
      <c r="B39" s="6" t="s">
        <v>48</v>
      </c>
      <c r="C39" s="7">
        <v>522556830.8645032</v>
      </c>
      <c r="D39" s="12">
        <f t="shared" si="1"/>
        <v>32281664.789782014</v>
      </c>
      <c r="E39" s="13">
        <f>VLOOKUP(A39,'[1]FY2022 RE_REGULATE'!$M$4:$R$50,6,FALSE)</f>
        <v>6.1776371263535378E-2</v>
      </c>
      <c r="F39" s="13">
        <f>VLOOKUP(A39,'[1]UCCFY22 Hospital Level Summary '!B39:I82,8,FALSE)</f>
        <v>3.0407557799463737E-2</v>
      </c>
      <c r="G39" s="10">
        <f t="shared" si="2"/>
        <v>15889677.038016977</v>
      </c>
      <c r="H39" s="10">
        <f t="shared" si="3"/>
        <v>24085670.913899496</v>
      </c>
      <c r="I39" s="13">
        <f t="shared" si="4"/>
        <v>4.6091964531499559E-2</v>
      </c>
      <c r="J39" s="10">
        <f t="shared" si="0"/>
        <v>26968346.827995874</v>
      </c>
      <c r="K39" s="13">
        <f t="shared" si="5"/>
        <v>5.16084476082347E-2</v>
      </c>
      <c r="L39" s="11"/>
    </row>
    <row r="40" spans="1:12" x14ac:dyDescent="0.25">
      <c r="A40" s="6">
        <v>210060</v>
      </c>
      <c r="B40" s="6" t="s">
        <v>49</v>
      </c>
      <c r="C40" s="7">
        <v>67020261.239378393</v>
      </c>
      <c r="D40" s="12">
        <f t="shared" si="1"/>
        <v>4718043.7409079652</v>
      </c>
      <c r="E40" s="13">
        <f>VLOOKUP(A40,'[1]FY2022 RE_REGULATE'!$M$4:$R$50,6,FALSE)</f>
        <v>7.0397274699607312E-2</v>
      </c>
      <c r="F40" s="13">
        <f>VLOOKUP(A40,'[1]UCCFY22 Hospital Level Summary '!B40:I83,8,FALSE)</f>
        <v>4.7302936812225797E-2</v>
      </c>
      <c r="G40" s="10">
        <f>F40*C40</f>
        <v>3170255.1825451818</v>
      </c>
      <c r="H40" s="10">
        <f t="shared" si="3"/>
        <v>3944149.4617265733</v>
      </c>
      <c r="I40" s="13">
        <f>H40/C40</f>
        <v>5.8850105755916551E-2</v>
      </c>
      <c r="J40" s="10">
        <f t="shared" si="0"/>
        <v>4416202.1064529484</v>
      </c>
      <c r="K40" s="13">
        <f>J40/C40</f>
        <v>6.5893537637513225E-2</v>
      </c>
      <c r="L40" s="11"/>
    </row>
    <row r="41" spans="1:12" x14ac:dyDescent="0.25">
      <c r="A41" s="6">
        <v>210061</v>
      </c>
      <c r="B41" s="6" t="s">
        <v>50</v>
      </c>
      <c r="C41" s="7">
        <v>127713601.45238315</v>
      </c>
      <c r="D41" s="8">
        <f>E41*C41</f>
        <v>3510527.6281084786</v>
      </c>
      <c r="E41" s="9">
        <f>VLOOKUP(A41,'[1]FY2022 RE_REGULATE'!$M$4:$R$50,6,FALSE)</f>
        <v>2.7487500064097298E-2</v>
      </c>
      <c r="F41" s="9">
        <f>VLOOKUP(A41,'[1]UCCFY22 Hospital Level Summary '!B41:I84,8,FALSE)</f>
        <v>3.7706103751265201E-2</v>
      </c>
      <c r="G41" s="10">
        <f>F41*C41</f>
        <v>4815582.3068112927</v>
      </c>
      <c r="H41" s="10">
        <f t="shared" si="3"/>
        <v>4163054.9674598854</v>
      </c>
      <c r="I41" s="9">
        <f>H41/C41</f>
        <v>3.2596801907681244E-2</v>
      </c>
      <c r="J41" s="10">
        <f t="shared" si="0"/>
        <v>4661307.1575963218</v>
      </c>
      <c r="K41" s="9">
        <f>J41/C41</f>
        <v>3.6498126312209965E-2</v>
      </c>
      <c r="L41" s="11"/>
    </row>
    <row r="42" spans="1:12" x14ac:dyDescent="0.25">
      <c r="A42" s="6">
        <v>210062</v>
      </c>
      <c r="B42" s="6" t="s">
        <v>51</v>
      </c>
      <c r="C42" s="7">
        <v>321465863.65594095</v>
      </c>
      <c r="D42" s="8">
        <f t="shared" si="1"/>
        <v>13544524.841406338</v>
      </c>
      <c r="E42" s="9">
        <f>VLOOKUP(A42,'[1]FY2022 RE_REGULATE'!$M$4:$R$50,6,FALSE)</f>
        <v>4.2133633373597629E-2</v>
      </c>
      <c r="F42" s="9">
        <f>VLOOKUP(A42,'[1]UCCFY22 Hospital Level Summary '!B42:I85,8,FALSE)</f>
        <v>2.7508677382985749E-2</v>
      </c>
      <c r="G42" s="10">
        <f>F42*C42</f>
        <v>8843100.7329541631</v>
      </c>
      <c r="H42" s="10">
        <f t="shared" si="3"/>
        <v>11193812.787180251</v>
      </c>
      <c r="I42" s="9">
        <f>H42/C42</f>
        <v>3.4821155378291689E-2</v>
      </c>
      <c r="J42" s="10">
        <f t="shared" si="0"/>
        <v>12533536.086724591</v>
      </c>
      <c r="K42" s="9">
        <f>J42/C42</f>
        <v>3.8988699901707155E-2</v>
      </c>
      <c r="L42" s="11"/>
    </row>
    <row r="43" spans="1:12" x14ac:dyDescent="0.25">
      <c r="A43" s="6">
        <v>210063</v>
      </c>
      <c r="B43" s="6" t="s">
        <v>52</v>
      </c>
      <c r="C43" s="7">
        <v>466947045.27795762</v>
      </c>
      <c r="D43" s="8">
        <f t="shared" si="1"/>
        <v>17258104.230748367</v>
      </c>
      <c r="E43" s="9">
        <f>VLOOKUP(A43,'[1]FY2022 RE_REGULATE'!$M$4:$R$50,6,FALSE)</f>
        <v>3.6959446269705397E-2</v>
      </c>
      <c r="F43" s="9">
        <f>VLOOKUP(A43,'[1]UCCFY22 Hospital Level Summary '!B43:I86,8,FALSE)</f>
        <v>2.1885005237764515E-2</v>
      </c>
      <c r="G43" s="10">
        <f>F43*C43</f>
        <v>10219138.531666767</v>
      </c>
      <c r="H43" s="10">
        <f t="shared" si="3"/>
        <v>13738621.381207567</v>
      </c>
      <c r="I43" s="9">
        <f>H43/C43</f>
        <v>2.9422225753734956E-2</v>
      </c>
      <c r="J43" s="10">
        <f t="shared" si="0"/>
        <v>15382918.236797405</v>
      </c>
      <c r="K43" s="9">
        <f>J43/C43</f>
        <v>3.2943603332237559E-2</v>
      </c>
      <c r="L43" s="11"/>
    </row>
    <row r="44" spans="1:12" x14ac:dyDescent="0.25">
      <c r="A44" s="6">
        <v>210065</v>
      </c>
      <c r="B44" s="6" t="s">
        <v>53</v>
      </c>
      <c r="C44" s="7">
        <v>141990525.10441422</v>
      </c>
      <c r="D44" s="8">
        <f t="shared" si="1"/>
        <v>8181418.2922943654</v>
      </c>
      <c r="E44" s="9">
        <f>VLOOKUP(A44,'[1]FY2022 RE_REGULATE'!$M$4:$R$50,6,FALSE)</f>
        <v>5.7619466413537615E-2</v>
      </c>
      <c r="F44" s="9">
        <f>VLOOKUP(A44,'[1]UCCFY22 Hospital Level Summary '!B44:I87,8,FALSE)</f>
        <v>5.0802645912510894E-2</v>
      </c>
      <c r="G44" s="10">
        <f>F44*C44</f>
        <v>7213494.369811045</v>
      </c>
      <c r="H44" s="10">
        <f>(D44*0.5)+(G44*0.5)</f>
        <v>7697456.3310527056</v>
      </c>
      <c r="I44" s="9">
        <f>H44/C44</f>
        <v>5.4211056163024261E-2</v>
      </c>
      <c r="J44" s="10">
        <f t="shared" si="0"/>
        <v>8618720.7643606104</v>
      </c>
      <c r="K44" s="9">
        <f>J44/C44</f>
        <v>6.0699266785743229E-2</v>
      </c>
      <c r="L44" s="11"/>
    </row>
    <row r="45" spans="1:12" x14ac:dyDescent="0.25">
      <c r="A45" s="6"/>
      <c r="B45" s="6"/>
      <c r="C45" s="8"/>
      <c r="D45" s="6"/>
      <c r="E45" s="9"/>
      <c r="F45" s="9"/>
      <c r="G45" s="6"/>
      <c r="H45" s="6"/>
      <c r="I45" s="9"/>
      <c r="J45" s="6"/>
      <c r="K45" s="9"/>
      <c r="L45" s="11"/>
    </row>
    <row r="46" spans="1:12" x14ac:dyDescent="0.25">
      <c r="A46" s="14" t="s">
        <v>54</v>
      </c>
      <c r="B46" s="2" t="s">
        <v>55</v>
      </c>
      <c r="C46" s="15">
        <f>SUBTOTAL(9,C3:C44)</f>
        <v>19785057956.942158</v>
      </c>
      <c r="D46" s="15">
        <f>SUBTOTAL(9,D3:D44)</f>
        <v>841805838.03654003</v>
      </c>
      <c r="E46" s="16">
        <f>VLOOKUP(A46,'[1]FY2022 RE_REGULATE'!$M$4:$R$50,6,FALSE)</f>
        <v>4.2908066646902984E-2</v>
      </c>
      <c r="F46" s="16">
        <f>VLOOKUP(A46,'[1]UCCFY22 Hospital Level Summary '!B46:I89,8,FALSE)</f>
        <v>3.4048153243226333E-2</v>
      </c>
      <c r="G46" s="15">
        <f>SUBTOTAL(9,G3:G44)</f>
        <v>674583395.99210584</v>
      </c>
      <c r="H46" s="15">
        <f>SUBTOTAL(9,H3:H44)</f>
        <v>758194617.01432312</v>
      </c>
      <c r="I46" s="16">
        <f>H46/C46</f>
        <v>3.8321576750715999E-2</v>
      </c>
      <c r="J46" s="15">
        <f>SUBTOTAL(9,J3:J44)</f>
        <v>848938585.42931235</v>
      </c>
      <c r="K46" s="16">
        <f>J46/C46</f>
        <v>4.2908066646902984E-2</v>
      </c>
      <c r="L46" s="11"/>
    </row>
    <row r="47" spans="1:12" x14ac:dyDescent="0.25">
      <c r="A47" s="6"/>
      <c r="B47" s="6"/>
      <c r="C47" s="8"/>
      <c r="D47" s="6"/>
      <c r="E47" s="9"/>
      <c r="F47" s="9"/>
      <c r="G47" s="6"/>
      <c r="H47" s="6"/>
      <c r="I47" s="6"/>
      <c r="J47" s="6"/>
      <c r="K47" s="6"/>
    </row>
    <row r="48" spans="1:12" x14ac:dyDescent="0.25">
      <c r="A48" s="6"/>
      <c r="B48" s="6"/>
      <c r="C48" s="8"/>
      <c r="D48" s="6"/>
      <c r="E48" s="9"/>
      <c r="F48" s="6"/>
      <c r="G48" s="6"/>
      <c r="H48" s="6"/>
      <c r="I48" s="17">
        <f>E46/I46</f>
        <v>1.1196842688917097</v>
      </c>
      <c r="J48" s="6"/>
      <c r="K48" s="6"/>
    </row>
  </sheetData>
  <mergeCells count="1">
    <mergeCell ref="A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BC31ED-2767-4EF6-8942-D1104DA3A1EC}"/>
</file>

<file path=customXml/itemProps2.xml><?xml version="1.0" encoding="utf-8"?>
<ds:datastoreItem xmlns:ds="http://schemas.openxmlformats.org/officeDocument/2006/customXml" ds:itemID="{631037FE-6E89-40AB-BB7A-9230A3DFAC20}"/>
</file>

<file path=customXml/itemProps3.xml><?xml version="1.0" encoding="utf-8"?>
<ds:datastoreItem xmlns:ds="http://schemas.openxmlformats.org/officeDocument/2006/customXml" ds:itemID="{10C655F8-5BFB-4632-BEE5-C325E49E14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HSCRC Final UCC Results (2024)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Prudence Akindo</dc:creator>
  <cp:lastModifiedBy>Prudence Akindo</cp:lastModifiedBy>
  <dcterms:created xsi:type="dcterms:W3CDTF">2024-01-04T18:27:02Z</dcterms:created>
  <dcterms:modified xsi:type="dcterms:W3CDTF">2024-01-04T18:28:38Z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