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MDUSSavings" sheetId="1" r:id="rId1"/>
  </sheets>
  <definedNames>
    <definedName name="_xlnm.Print_Area" localSheetId="0">'MDUSSavings'!$G$3:$N$42</definedName>
  </definedNames>
  <calcPr fullCalcOnLoad="1"/>
</workbook>
</file>

<file path=xl/sharedStrings.xml><?xml version="1.0" encoding="utf-8"?>
<sst xmlns="http://schemas.openxmlformats.org/spreadsheetml/2006/main" count="125" uniqueCount="57">
  <si>
    <t>Analysis to Determine Maryland Savings (had MD grown at US rates of Growth)</t>
  </si>
  <si>
    <t>Analysis to Determine US Savings (had US grown at MD rates of Growth)</t>
  </si>
  <si>
    <t>U.S.</t>
  </si>
  <si>
    <t>MD.</t>
  </si>
  <si>
    <t xml:space="preserve">Rate of </t>
  </si>
  <si>
    <t>MD Cost/EIPA</t>
  </si>
  <si>
    <t>Total Cost in MD</t>
  </si>
  <si>
    <t>Annual</t>
  </si>
  <si>
    <t>US Cost/EIPA</t>
  </si>
  <si>
    <t xml:space="preserve">Increase </t>
  </si>
  <si>
    <t>Growing at US</t>
  </si>
  <si>
    <t>If MD grew at</t>
  </si>
  <si>
    <t>Growing at MD</t>
  </si>
  <si>
    <t>Total Actual</t>
  </si>
  <si>
    <t>Difference</t>
  </si>
  <si>
    <t>Cumulative</t>
  </si>
  <si>
    <t>Total US Costs</t>
  </si>
  <si>
    <t>per Adm.</t>
  </si>
  <si>
    <t>Growth Rate</t>
  </si>
  <si>
    <t>US Growth Rate</t>
  </si>
  <si>
    <t>Costs in MD</t>
  </si>
  <si>
    <t>Savings or (Loss)</t>
  </si>
  <si>
    <t>Savings</t>
  </si>
  <si>
    <t>US EIPAs</t>
  </si>
  <si>
    <t>at MD Growth Rate</t>
  </si>
  <si>
    <t>US Costs</t>
  </si>
  <si>
    <t>Savings to Maryland</t>
  </si>
  <si>
    <t>US Savings</t>
  </si>
  <si>
    <t>MD Growth rate</t>
  </si>
  <si>
    <t xml:space="preserve">if grew at MD </t>
  </si>
  <si>
    <t>vs If MD Grew at US rate</t>
  </si>
  <si>
    <t>Source Data: American Hospital Association Annual Statistics</t>
  </si>
  <si>
    <t>EXHIBIT  B</t>
  </si>
  <si>
    <t>CALCULATION OF U.S. COST PER EIPA (INCLUDES  HOSPITAL AND NURSING HOME UNITS)</t>
  </si>
  <si>
    <t>CALCULATION OF MARYLAND  COST PER EIPA</t>
  </si>
  <si>
    <t>-</t>
  </si>
  <si>
    <t>(TABLE 11)</t>
  </si>
  <si>
    <t>(TABLE 3)</t>
  </si>
  <si>
    <t>(TABLE 5C)</t>
  </si>
  <si>
    <t>GROSS</t>
  </si>
  <si>
    <t xml:space="preserve">MARYLAND </t>
  </si>
  <si>
    <t>INPATIENT</t>
  </si>
  <si>
    <t>OUTPATIENT</t>
  </si>
  <si>
    <t>COST PER</t>
  </si>
  <si>
    <t>YEAR</t>
  </si>
  <si>
    <t>REVENUE</t>
  </si>
  <si>
    <t>RATIO</t>
  </si>
  <si>
    <t>ADMISSIONS</t>
  </si>
  <si>
    <t>EIPA'S</t>
  </si>
  <si>
    <t>EXPENSES</t>
  </si>
  <si>
    <t>EIPA</t>
  </si>
  <si>
    <t>DIFFERENCE</t>
  </si>
  <si>
    <t>US and MD Growth Rates in Cost/EIPA</t>
  </si>
  <si>
    <t xml:space="preserve">$40.4 billion cumulative savings Analysis </t>
  </si>
  <si>
    <t>$1.8 trillion hypothetical US savings Analysis</t>
  </si>
  <si>
    <t>This file contains source Data and analysis used to calculate MD expenditure savings (comparing MD hospital expenditures at US growth rates to actual MD expenditures)</t>
  </si>
  <si>
    <t>and US hypothetical savings had US grown at MD growth rates 1976 - 2007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</si>
</sst>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$&quot;#,##0.00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102"/>
  <sheetViews>
    <sheetView showGridLines="0" tabSelected="1" showOutlineSymbols="0" zoomScale="87" zoomScaleNormal="87" zoomScalePageLayoutView="0" workbookViewId="0" topLeftCell="A1">
      <selection activeCell="A15" sqref="A15"/>
    </sheetView>
  </sheetViews>
  <sheetFormatPr defaultColWidth="9.6640625" defaultRowHeight="15"/>
  <cols>
    <col min="1" max="1" width="9.6640625" style="0" customWidth="1"/>
    <col min="2" max="2" width="16.6640625" style="0" customWidth="1"/>
    <col min="3" max="3" width="21.21484375" style="0" customWidth="1"/>
    <col min="4" max="4" width="9.6640625" style="0" customWidth="1"/>
    <col min="5" max="5" width="13.6640625" style="0" customWidth="1"/>
    <col min="6" max="6" width="18.6640625" style="0" customWidth="1"/>
    <col min="7" max="7" width="25.21484375" style="0" customWidth="1"/>
    <col min="8" max="8" width="18.6640625" style="0" customWidth="1"/>
    <col min="9" max="9" width="15.6640625" style="0" customWidth="1"/>
    <col min="10" max="10" width="12.6640625" style="0" customWidth="1"/>
    <col min="11" max="13" width="18.6640625" style="0" customWidth="1"/>
    <col min="14" max="16" width="15.6640625" style="0" customWidth="1"/>
    <col min="17" max="17" width="18.6640625" style="0" customWidth="1"/>
    <col min="18" max="19" width="12.6640625" style="0" customWidth="1"/>
    <col min="20" max="20" width="15.6640625" style="0" customWidth="1"/>
    <col min="21" max="22" width="9.6640625" style="0" customWidth="1"/>
    <col min="23" max="23" width="12.6640625" style="0" customWidth="1"/>
    <col min="24" max="24" width="11.6640625" style="0" customWidth="1"/>
    <col min="25" max="25" width="16.6640625" style="0" customWidth="1"/>
    <col min="26" max="26" width="19.99609375" style="0" customWidth="1"/>
    <col min="27" max="27" width="18.6640625" style="0" customWidth="1"/>
    <col min="28" max="28" width="13.6640625" style="0" customWidth="1"/>
    <col min="29" max="29" width="15.6640625" style="0" customWidth="1"/>
    <col min="30" max="30" width="12.6640625" style="0" customWidth="1"/>
    <col min="31" max="31" width="13.6640625" style="0" customWidth="1"/>
    <col min="32" max="32" width="17.6640625" style="0" customWidth="1"/>
    <col min="33" max="33" width="16.6640625" style="0" customWidth="1"/>
    <col min="34" max="38" width="13.6640625" style="0" customWidth="1"/>
    <col min="39" max="44" width="15.6640625" style="0" customWidth="1"/>
    <col min="45" max="45" width="18.6640625" style="0" customWidth="1"/>
    <col min="46" max="46" width="15.6640625" style="0" customWidth="1"/>
    <col min="47" max="47" width="13.6640625" style="0" customWidth="1"/>
    <col min="48" max="48" width="9.6640625" style="0" customWidth="1"/>
    <col min="49" max="49" width="14.6640625" style="0" customWidth="1"/>
    <col min="50" max="50" width="12.6640625" style="0" customWidth="1"/>
    <col min="51" max="51" width="9.6640625" style="0" customWidth="1"/>
    <col min="52" max="52" width="12.6640625" style="0" customWidth="1"/>
    <col min="53" max="53" width="16.6640625" style="0" customWidth="1"/>
    <col min="54" max="54" width="13.6640625" style="0" customWidth="1"/>
    <col min="55" max="55" width="11.6640625" style="0" customWidth="1"/>
    <col min="56" max="57" width="13.6640625" style="0" customWidth="1"/>
    <col min="58" max="58" width="15.6640625" style="0" customWidth="1"/>
    <col min="59" max="61" width="9.6640625" style="0" customWidth="1"/>
    <col min="62" max="62" width="13.6640625" style="0" customWidth="1"/>
  </cols>
  <sheetData>
    <row r="2" ht="15">
      <c r="A2" s="16" t="s">
        <v>55</v>
      </c>
    </row>
    <row r="3" spans="1:17" ht="15">
      <c r="A3" s="16" t="s">
        <v>56</v>
      </c>
      <c r="G3" s="8"/>
      <c r="H3" s="8"/>
      <c r="I3" s="2" t="s">
        <v>0</v>
      </c>
      <c r="J3" s="8"/>
      <c r="K3" s="8"/>
      <c r="L3" s="8"/>
      <c r="M3" s="8"/>
      <c r="N3" s="8"/>
      <c r="O3" s="8"/>
      <c r="Q3" s="2" t="s">
        <v>1</v>
      </c>
    </row>
    <row r="4" spans="7:17" ht="15">
      <c r="G4" s="8"/>
      <c r="H4" s="8"/>
      <c r="I4" s="15" t="s">
        <v>53</v>
      </c>
      <c r="J4" s="8"/>
      <c r="K4" s="8"/>
      <c r="L4" s="8"/>
      <c r="M4" s="8"/>
      <c r="N4" s="8"/>
      <c r="O4" s="8"/>
      <c r="Q4" s="15" t="s">
        <v>54</v>
      </c>
    </row>
    <row r="5" spans="3:15" ht="15.75">
      <c r="C5" s="14" t="s">
        <v>52</v>
      </c>
      <c r="G5" s="8"/>
      <c r="O5" s="8"/>
    </row>
    <row r="6" spans="2:55" ht="15">
      <c r="B6" s="6" t="s">
        <v>2</v>
      </c>
      <c r="E6" s="6" t="s">
        <v>3</v>
      </c>
      <c r="G6" s="8"/>
      <c r="O6" s="8"/>
      <c r="BC6" s="10"/>
    </row>
    <row r="7" spans="7:59" ht="15">
      <c r="G7" s="8"/>
      <c r="O7" s="8"/>
      <c r="AX7" s="11"/>
      <c r="AY7" s="9"/>
      <c r="AZ7" s="9"/>
      <c r="BA7" s="9"/>
      <c r="BB7" s="9"/>
      <c r="BC7" s="9"/>
      <c r="BD7" s="9"/>
      <c r="BE7" s="9"/>
      <c r="BF7" s="9"/>
      <c r="BG7" s="10"/>
    </row>
    <row r="8" spans="2:59" ht="15">
      <c r="B8" s="6" t="s">
        <v>4</v>
      </c>
      <c r="E8" s="6" t="s">
        <v>4</v>
      </c>
      <c r="G8" s="8"/>
      <c r="H8" s="7" t="s">
        <v>5</v>
      </c>
      <c r="I8" s="7" t="s">
        <v>6</v>
      </c>
      <c r="J8" s="7" t="s">
        <v>5</v>
      </c>
      <c r="M8" s="7" t="s">
        <v>7</v>
      </c>
      <c r="O8" s="8"/>
      <c r="R8" s="7" t="s">
        <v>8</v>
      </c>
      <c r="W8" s="7" t="s">
        <v>8</v>
      </c>
      <c r="Z8" s="7" t="s">
        <v>7</v>
      </c>
      <c r="AX8" s="11"/>
      <c r="AY8" s="9"/>
      <c r="AZ8" s="9"/>
      <c r="BA8" s="9"/>
      <c r="BB8" s="9"/>
      <c r="BC8" s="9"/>
      <c r="BD8" s="9"/>
      <c r="BE8" s="9"/>
      <c r="BF8" s="9"/>
      <c r="BG8" s="10"/>
    </row>
    <row r="9" spans="2:59" ht="15">
      <c r="B9" s="6" t="s">
        <v>9</v>
      </c>
      <c r="E9" s="6" t="s">
        <v>9</v>
      </c>
      <c r="G9" s="8"/>
      <c r="H9" s="7" t="s">
        <v>10</v>
      </c>
      <c r="I9" s="7" t="s">
        <v>11</v>
      </c>
      <c r="J9" s="7" t="s">
        <v>12</v>
      </c>
      <c r="K9" s="7" t="s">
        <v>13</v>
      </c>
      <c r="L9" s="7" t="s">
        <v>48</v>
      </c>
      <c r="M9" s="7" t="s">
        <v>14</v>
      </c>
      <c r="N9" s="7" t="s">
        <v>15</v>
      </c>
      <c r="O9" s="8"/>
      <c r="Q9" s="7" t="s">
        <v>5</v>
      </c>
      <c r="R9" s="7" t="s">
        <v>12</v>
      </c>
      <c r="T9" s="7" t="s">
        <v>16</v>
      </c>
      <c r="V9" s="7" t="s">
        <v>8</v>
      </c>
      <c r="W9" s="7" t="s">
        <v>10</v>
      </c>
      <c r="Y9" s="7" t="s">
        <v>13</v>
      </c>
      <c r="Z9" s="7" t="s">
        <v>14</v>
      </c>
      <c r="AA9" s="7" t="s">
        <v>15</v>
      </c>
      <c r="AX9" s="9"/>
      <c r="AY9" s="9"/>
      <c r="AZ9" s="9"/>
      <c r="BA9" s="9"/>
      <c r="BB9" s="9"/>
      <c r="BC9" s="9"/>
      <c r="BD9" s="9"/>
      <c r="BE9" s="9"/>
      <c r="BF9" s="9"/>
      <c r="BG9" s="10"/>
    </row>
    <row r="10" spans="2:59" ht="15">
      <c r="B10" s="6" t="s">
        <v>17</v>
      </c>
      <c r="E10" s="6" t="s">
        <v>17</v>
      </c>
      <c r="G10" s="8"/>
      <c r="H10" s="7" t="s">
        <v>18</v>
      </c>
      <c r="I10" s="7" t="s">
        <v>19</v>
      </c>
      <c r="J10" s="7" t="s">
        <v>18</v>
      </c>
      <c r="K10" s="7" t="s">
        <v>20</v>
      </c>
      <c r="L10" s="9" t="s">
        <v>35</v>
      </c>
      <c r="M10" s="7" t="s">
        <v>21</v>
      </c>
      <c r="N10" s="7" t="s">
        <v>22</v>
      </c>
      <c r="O10" s="8"/>
      <c r="Q10" s="7" t="s">
        <v>18</v>
      </c>
      <c r="R10" s="7" t="s">
        <v>18</v>
      </c>
      <c r="S10" s="7" t="s">
        <v>23</v>
      </c>
      <c r="T10" s="7" t="s">
        <v>24</v>
      </c>
      <c r="V10" s="7" t="s">
        <v>18</v>
      </c>
      <c r="W10" s="7" t="s">
        <v>18</v>
      </c>
      <c r="X10" s="7" t="s">
        <v>23</v>
      </c>
      <c r="Y10" s="7" t="s">
        <v>25</v>
      </c>
      <c r="Z10" s="7" t="s">
        <v>21</v>
      </c>
      <c r="AA10" s="7" t="s">
        <v>22</v>
      </c>
      <c r="AX10" s="9"/>
      <c r="AY10" s="9"/>
      <c r="AZ10" s="9"/>
      <c r="BA10" s="9"/>
      <c r="BB10" s="9"/>
      <c r="BC10" s="9"/>
      <c r="BD10" s="9"/>
      <c r="BE10" s="9"/>
      <c r="BF10" s="9"/>
      <c r="BG10" s="10"/>
    </row>
    <row r="11" spans="1:59" ht="15">
      <c r="A11">
        <v>1976</v>
      </c>
      <c r="D11">
        <v>1976</v>
      </c>
      <c r="G11" s="8">
        <v>1976</v>
      </c>
      <c r="H11" s="9">
        <f>R57</f>
        <v>1455.6951032394597</v>
      </c>
      <c r="I11" s="9">
        <f aca="true" t="shared" si="0" ref="I11:I42">H11*P57</f>
        <v>804987000.0000001</v>
      </c>
      <c r="J11" s="9">
        <f aca="true" t="shared" si="1" ref="J11:J42">R57</f>
        <v>1455.6951032394597</v>
      </c>
      <c r="K11" s="9">
        <f aca="true" t="shared" si="2" ref="K11:K42">J11*P57</f>
        <v>804987000.0000001</v>
      </c>
      <c r="L11" s="11">
        <v>552991.4871655516</v>
      </c>
      <c r="M11" s="9">
        <f aca="true" t="shared" si="3" ref="M11:M42">I11-K11</f>
        <v>0</v>
      </c>
      <c r="O11" s="8"/>
      <c r="P11">
        <v>1976</v>
      </c>
      <c r="R11" s="9">
        <f>H57</f>
        <v>1159.5555445155442</v>
      </c>
      <c r="S11" s="11">
        <f aca="true" t="shared" si="4" ref="S11:S42">F57</f>
        <v>38769025.091231726</v>
      </c>
      <c r="T11" s="9">
        <f aca="true" t="shared" si="5" ref="T11:T42">R11*S11</f>
        <v>44954838000</v>
      </c>
      <c r="U11" s="9"/>
      <c r="V11" s="9"/>
      <c r="W11" s="9">
        <f>R11</f>
        <v>1159.5555445155442</v>
      </c>
      <c r="X11" s="11">
        <f>S11</f>
        <v>38769025.091231726</v>
      </c>
      <c r="Y11" s="9">
        <f aca="true" t="shared" si="6" ref="Y11:Y42">W11*X11</f>
        <v>44954838000</v>
      </c>
      <c r="Z11" s="9">
        <f>T11-Y11</f>
        <v>0</v>
      </c>
      <c r="AT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0"/>
    </row>
    <row r="12" spans="1:59" ht="15">
      <c r="A12">
        <v>1977</v>
      </c>
      <c r="B12" s="10">
        <f aca="true" t="shared" si="7" ref="B12:B42">(H58/H57)-1</f>
        <v>0.13691159041902456</v>
      </c>
      <c r="D12">
        <v>1977</v>
      </c>
      <c r="E12" s="10">
        <f aca="true" t="shared" si="8" ref="E12:E42">(R58/R57)-1</f>
        <v>0.0907669697680149</v>
      </c>
      <c r="F12" s="10">
        <f>B12-E12</f>
        <v>0.04614462065100966</v>
      </c>
      <c r="G12" s="8">
        <v>1977</v>
      </c>
      <c r="H12" s="9">
        <f aca="true" t="shared" si="9" ref="H12:H42">H11*(1+B12)</f>
        <v>1654.9966349891604</v>
      </c>
      <c r="I12" s="9">
        <f t="shared" si="0"/>
        <v>937896038.1544541</v>
      </c>
      <c r="J12" s="9">
        <f t="shared" si="1"/>
        <v>1587.8241366666432</v>
      </c>
      <c r="K12" s="9">
        <f t="shared" si="2"/>
        <v>899828999.9999999</v>
      </c>
      <c r="L12" s="11">
        <v>566705.7070243511</v>
      </c>
      <c r="M12" s="9">
        <f t="shared" si="3"/>
        <v>38067038.15445423</v>
      </c>
      <c r="N12" s="9">
        <f>SUM(M$11:M12)</f>
        <v>38067038.15445423</v>
      </c>
      <c r="O12" s="9"/>
      <c r="P12">
        <v>1977</v>
      </c>
      <c r="Q12" s="10">
        <f aca="true" t="shared" si="10" ref="Q12:Q42">E12</f>
        <v>0.0907669697680149</v>
      </c>
      <c r="R12" s="9">
        <f aca="true" t="shared" si="11" ref="R12:R42">R11*(1+Q12)</f>
        <v>1264.8048875689205</v>
      </c>
      <c r="S12" s="11">
        <f t="shared" si="4"/>
        <v>39176299.375366785</v>
      </c>
      <c r="T12" s="9">
        <f t="shared" si="5"/>
        <v>49550374926.827156</v>
      </c>
      <c r="U12" s="9"/>
      <c r="V12" s="10">
        <f aca="true" t="shared" si="12" ref="V12:V42">B12</f>
        <v>0.13691159041902456</v>
      </c>
      <c r="W12" s="9">
        <f aca="true" t="shared" si="13" ref="W12:W42">W11*(1+V12)</f>
        <v>1318.3121382943655</v>
      </c>
      <c r="X12" s="11">
        <f aca="true" t="shared" si="14" ref="X12:X42">S12</f>
        <v>39176299.375366785</v>
      </c>
      <c r="Y12" s="9">
        <f t="shared" si="6"/>
        <v>51646591000</v>
      </c>
      <c r="Z12" s="9">
        <f aca="true" t="shared" si="15" ref="Z12:Z42">Y12-T12</f>
        <v>2096216073.172844</v>
      </c>
      <c r="AA12" s="9">
        <f>SUM(Z$11:Z12)</f>
        <v>2096216073.172844</v>
      </c>
      <c r="AT12" s="9"/>
      <c r="AU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</row>
    <row r="13" spans="1:59" ht="15">
      <c r="A13">
        <v>1978</v>
      </c>
      <c r="B13" s="10">
        <f t="shared" si="7"/>
        <v>0.11539195821860693</v>
      </c>
      <c r="D13">
        <v>1978</v>
      </c>
      <c r="E13" s="10">
        <f t="shared" si="8"/>
        <v>0.09302503490710468</v>
      </c>
      <c r="F13" s="10">
        <f aca="true" t="shared" si="16" ref="F13:F42">B13-E13</f>
        <v>0.02236692331150225</v>
      </c>
      <c r="G13" s="8">
        <v>1978</v>
      </c>
      <c r="H13" s="9">
        <f t="shared" si="9"/>
        <v>1845.9699375457647</v>
      </c>
      <c r="I13" s="9">
        <f t="shared" si="0"/>
        <v>1074697683.1068938</v>
      </c>
      <c r="J13" s="9">
        <f t="shared" si="1"/>
        <v>1735.5315324064009</v>
      </c>
      <c r="K13" s="9">
        <f t="shared" si="2"/>
        <v>1010402000</v>
      </c>
      <c r="L13" s="11">
        <v>582185.9073911653</v>
      </c>
      <c r="M13" s="9">
        <f t="shared" si="3"/>
        <v>64295683.10689378</v>
      </c>
      <c r="N13" s="9">
        <f>SUM(M$11:M13)</f>
        <v>102362721.26134801</v>
      </c>
      <c r="O13" s="9"/>
      <c r="P13">
        <v>1978</v>
      </c>
      <c r="Q13" s="10">
        <f t="shared" si="10"/>
        <v>0.09302503490710468</v>
      </c>
      <c r="R13" s="9">
        <f t="shared" si="11"/>
        <v>1382.463406385696</v>
      </c>
      <c r="S13" s="11">
        <f t="shared" si="4"/>
        <v>39566416.46575668</v>
      </c>
      <c r="T13" s="9">
        <f t="shared" si="5"/>
        <v>54699122885.72507</v>
      </c>
      <c r="U13" s="9"/>
      <c r="V13" s="10">
        <f t="shared" si="12"/>
        <v>0.11539195821860693</v>
      </c>
      <c r="W13" s="9">
        <f t="shared" si="13"/>
        <v>1470.4347574755113</v>
      </c>
      <c r="X13" s="11">
        <f t="shared" si="14"/>
        <v>39566416.46575668</v>
      </c>
      <c r="Y13" s="9">
        <f t="shared" si="6"/>
        <v>58179834000</v>
      </c>
      <c r="Z13" s="9">
        <f t="shared" si="15"/>
        <v>3480711114.274933</v>
      </c>
      <c r="AA13" s="9">
        <f>SUM(Z$11:Z13)</f>
        <v>5576927187.447777</v>
      </c>
      <c r="AT13" s="9"/>
      <c r="AU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10"/>
    </row>
    <row r="14" spans="1:59" ht="15">
      <c r="A14">
        <v>1979</v>
      </c>
      <c r="B14" s="10">
        <f t="shared" si="7"/>
        <v>0.11382177800359838</v>
      </c>
      <c r="D14">
        <v>1979</v>
      </c>
      <c r="E14" s="10">
        <f t="shared" si="8"/>
        <v>0.12364369709931555</v>
      </c>
      <c r="F14" s="10">
        <f t="shared" si="16"/>
        <v>-0.009821919095717169</v>
      </c>
      <c r="G14" s="8">
        <v>1979</v>
      </c>
      <c r="H14" s="9">
        <f t="shared" si="9"/>
        <v>2056.081517978415</v>
      </c>
      <c r="I14" s="9">
        <f t="shared" si="0"/>
        <v>1223447741.6745055</v>
      </c>
      <c r="J14" s="9">
        <f t="shared" si="1"/>
        <v>1950.1190675055689</v>
      </c>
      <c r="K14" s="9">
        <f t="shared" si="2"/>
        <v>1160396000</v>
      </c>
      <c r="L14" s="11">
        <v>595038.5385874324</v>
      </c>
      <c r="M14" s="9">
        <f t="shared" si="3"/>
        <v>63051741.67450547</v>
      </c>
      <c r="N14" s="9">
        <f>SUM(M$11:M14)</f>
        <v>165414462.93585348</v>
      </c>
      <c r="O14" s="9"/>
      <c r="P14">
        <v>1979</v>
      </c>
      <c r="Q14" s="10">
        <f t="shared" si="10"/>
        <v>0.12364369709931555</v>
      </c>
      <c r="R14" s="9">
        <f t="shared" si="11"/>
        <v>1553.396293055737</v>
      </c>
      <c r="S14" s="11">
        <f t="shared" si="4"/>
        <v>40300189.32860143</v>
      </c>
      <c r="T14" s="9">
        <f t="shared" si="5"/>
        <v>62602164712.49383</v>
      </c>
      <c r="U14" s="9"/>
      <c r="V14" s="10">
        <f t="shared" si="12"/>
        <v>0.11382177800359838</v>
      </c>
      <c r="W14" s="9">
        <f t="shared" si="13"/>
        <v>1637.802256009664</v>
      </c>
      <c r="X14" s="11">
        <f t="shared" si="14"/>
        <v>40300189.32860143</v>
      </c>
      <c r="Y14" s="9">
        <f t="shared" si="6"/>
        <v>66003741000.00001</v>
      </c>
      <c r="Z14" s="9">
        <f t="shared" si="15"/>
        <v>3401576287.50618</v>
      </c>
      <c r="AA14" s="9">
        <f>SUM(Z$11:Z14)</f>
        <v>8978503474.953957</v>
      </c>
      <c r="AT14" s="9"/>
      <c r="AU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0"/>
    </row>
    <row r="15" spans="1:59" ht="15">
      <c r="A15">
        <v>1980</v>
      </c>
      <c r="B15" s="10">
        <f t="shared" si="7"/>
        <v>0.12894046889035637</v>
      </c>
      <c r="D15">
        <v>1980</v>
      </c>
      <c r="E15" s="10">
        <f t="shared" si="8"/>
        <v>0.137229805534981</v>
      </c>
      <c r="F15" s="10">
        <f t="shared" si="16"/>
        <v>-0.008289336644624612</v>
      </c>
      <c r="G15" s="8">
        <v>1980</v>
      </c>
      <c r="H15" s="9">
        <f t="shared" si="9"/>
        <v>2321.1936329833475</v>
      </c>
      <c r="I15" s="9">
        <f t="shared" si="0"/>
        <v>1453481490.8902516</v>
      </c>
      <c r="J15" s="9">
        <f t="shared" si="1"/>
        <v>2217.7335279094164</v>
      </c>
      <c r="K15" s="9">
        <f t="shared" si="2"/>
        <v>1388697000</v>
      </c>
      <c r="L15" s="11">
        <v>626178.4756931905</v>
      </c>
      <c r="M15" s="9">
        <f t="shared" si="3"/>
        <v>64784490.89025164</v>
      </c>
      <c r="N15" s="9">
        <f>SUM(M$11:M15)</f>
        <v>230198953.82610512</v>
      </c>
      <c r="O15" s="9"/>
      <c r="P15">
        <v>1980</v>
      </c>
      <c r="Q15" s="10">
        <f t="shared" si="10"/>
        <v>0.137229805534981</v>
      </c>
      <c r="R15" s="9">
        <f t="shared" si="11"/>
        <v>1766.5685642705362</v>
      </c>
      <c r="S15" s="11">
        <f t="shared" si="4"/>
        <v>41564048.38121458</v>
      </c>
      <c r="T15" s="9">
        <f t="shared" si="5"/>
        <v>73425741274.07335</v>
      </c>
      <c r="U15" s="9"/>
      <c r="V15" s="10">
        <f t="shared" si="12"/>
        <v>0.12894046889035637</v>
      </c>
      <c r="W15" s="9">
        <f t="shared" si="13"/>
        <v>1848.9812468492337</v>
      </c>
      <c r="X15" s="11">
        <f t="shared" si="14"/>
        <v>41564048.38121458</v>
      </c>
      <c r="Y15" s="9">
        <f t="shared" si="6"/>
        <v>76851146000.00002</v>
      </c>
      <c r="Z15" s="9">
        <f t="shared" si="15"/>
        <v>3425404725.9266663</v>
      </c>
      <c r="AA15" s="9">
        <f>SUM(Z$11:Z15)</f>
        <v>12403908200.880623</v>
      </c>
      <c r="AT15" s="9"/>
      <c r="AU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0"/>
    </row>
    <row r="16" spans="1:59" ht="15">
      <c r="A16">
        <v>1981</v>
      </c>
      <c r="B16" s="10">
        <f t="shared" si="7"/>
        <v>0.16815865547432174</v>
      </c>
      <c r="D16">
        <v>1981</v>
      </c>
      <c r="E16" s="10">
        <f t="shared" si="8"/>
        <v>0.11219899913967013</v>
      </c>
      <c r="F16" s="10">
        <f t="shared" si="16"/>
        <v>0.05595965633465161</v>
      </c>
      <c r="G16" s="8">
        <v>1981</v>
      </c>
      <c r="H16" s="9">
        <f t="shared" si="9"/>
        <v>2711.5224334013833</v>
      </c>
      <c r="I16" s="9">
        <f t="shared" si="0"/>
        <v>1724249259.3555093</v>
      </c>
      <c r="J16" s="9">
        <f t="shared" si="1"/>
        <v>2466.5610100993426</v>
      </c>
      <c r="K16" s="9">
        <f t="shared" si="2"/>
        <v>1568479000</v>
      </c>
      <c r="L16" s="11">
        <v>635897.1027182613</v>
      </c>
      <c r="M16" s="9">
        <f t="shared" si="3"/>
        <v>155770259.35550928</v>
      </c>
      <c r="N16" s="9">
        <f>SUM(M$11:M16)</f>
        <v>385969213.1816144</v>
      </c>
      <c r="O16" s="9"/>
      <c r="P16">
        <v>1981</v>
      </c>
      <c r="Q16" s="10">
        <f t="shared" si="10"/>
        <v>0.11219899913967013</v>
      </c>
      <c r="R16" s="9">
        <f t="shared" si="11"/>
        <v>1964.7757890932944</v>
      </c>
      <c r="S16" s="11">
        <f t="shared" si="4"/>
        <v>41933551.29486135</v>
      </c>
      <c r="T16" s="9">
        <f t="shared" si="5"/>
        <v>82390026334.84534</v>
      </c>
      <c r="U16" s="9"/>
      <c r="V16" s="10">
        <f t="shared" si="12"/>
        <v>0.16815865547432174</v>
      </c>
      <c r="W16" s="9">
        <f t="shared" si="13"/>
        <v>2159.9034473166357</v>
      </c>
      <c r="X16" s="11">
        <f t="shared" si="14"/>
        <v>41933551.29486135</v>
      </c>
      <c r="Y16" s="9">
        <f t="shared" si="6"/>
        <v>90572422000</v>
      </c>
      <c r="Z16" s="9">
        <f t="shared" si="15"/>
        <v>8182395665.154663</v>
      </c>
      <c r="AA16" s="9">
        <f>SUM(Z$11:Z16)</f>
        <v>20586303866.035286</v>
      </c>
      <c r="AT16" s="9"/>
      <c r="AU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10"/>
    </row>
    <row r="17" spans="1:59" ht="15">
      <c r="A17">
        <v>1982</v>
      </c>
      <c r="B17" s="10">
        <f t="shared" si="7"/>
        <v>0.15817432227614026</v>
      </c>
      <c r="D17">
        <v>1982</v>
      </c>
      <c r="E17" s="10">
        <f t="shared" si="8"/>
        <v>0.11255089201388668</v>
      </c>
      <c r="F17" s="10">
        <f t="shared" si="16"/>
        <v>0.04562343026225357</v>
      </c>
      <c r="G17" s="8">
        <v>1982</v>
      </c>
      <c r="H17" s="9">
        <f t="shared" si="9"/>
        <v>3140.4156566411975</v>
      </c>
      <c r="I17" s="9">
        <f t="shared" si="0"/>
        <v>2024846386.1551514</v>
      </c>
      <c r="J17" s="9">
        <f t="shared" si="1"/>
        <v>2744.174651992697</v>
      </c>
      <c r="K17" s="9">
        <f t="shared" si="2"/>
        <v>1769362000</v>
      </c>
      <c r="L17" s="11">
        <v>644770.1857150996</v>
      </c>
      <c r="M17" s="9">
        <f t="shared" si="3"/>
        <v>255484386.15515137</v>
      </c>
      <c r="N17" s="9">
        <f>SUM(M$11:M17)</f>
        <v>641453599.3367658</v>
      </c>
      <c r="O17" s="9"/>
      <c r="P17">
        <v>1982</v>
      </c>
      <c r="Q17" s="10">
        <f t="shared" si="10"/>
        <v>0.11255089201388668</v>
      </c>
      <c r="R17" s="9">
        <f t="shared" si="11"/>
        <v>2185.9130567630327</v>
      </c>
      <c r="S17" s="11">
        <f t="shared" si="4"/>
        <v>41924345.19646353</v>
      </c>
      <c r="T17" s="9">
        <f t="shared" si="5"/>
        <v>91642973561.19017</v>
      </c>
      <c r="U17" s="9"/>
      <c r="V17" s="10">
        <f t="shared" si="12"/>
        <v>0.15817432227614026</v>
      </c>
      <c r="W17" s="9">
        <f t="shared" si="13"/>
        <v>2501.5447112778434</v>
      </c>
      <c r="X17" s="11">
        <f t="shared" si="14"/>
        <v>41924345.19646353</v>
      </c>
      <c r="Y17" s="9">
        <f t="shared" si="6"/>
        <v>104875624000</v>
      </c>
      <c r="Z17" s="9">
        <f t="shared" si="15"/>
        <v>13232650438.80983</v>
      </c>
      <c r="AA17" s="9">
        <f>SUM(Z$11:Z17)</f>
        <v>33818954304.845116</v>
      </c>
      <c r="AT17" s="9"/>
      <c r="AU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10"/>
    </row>
    <row r="18" spans="1:59" ht="15">
      <c r="A18">
        <v>1983</v>
      </c>
      <c r="B18" s="10">
        <f t="shared" si="7"/>
        <v>0.11706504751768154</v>
      </c>
      <c r="D18">
        <v>1983</v>
      </c>
      <c r="E18" s="10">
        <f t="shared" si="8"/>
        <v>0.0652534151336932</v>
      </c>
      <c r="F18" s="10">
        <f t="shared" si="16"/>
        <v>0.05181163238398834</v>
      </c>
      <c r="G18" s="8">
        <v>1983</v>
      </c>
      <c r="H18" s="9">
        <f t="shared" si="9"/>
        <v>3508.0485647111705</v>
      </c>
      <c r="I18" s="9">
        <f t="shared" si="0"/>
        <v>2369303293.2388835</v>
      </c>
      <c r="J18" s="9">
        <f t="shared" si="1"/>
        <v>2923.2414197585344</v>
      </c>
      <c r="K18" s="9">
        <f t="shared" si="2"/>
        <v>1974330000</v>
      </c>
      <c r="L18" s="11">
        <v>675390.6764782649</v>
      </c>
      <c r="M18" s="9">
        <f t="shared" si="3"/>
        <v>394973293.2388835</v>
      </c>
      <c r="N18" s="9">
        <f>SUM(M$11:M18)</f>
        <v>1036426892.5756493</v>
      </c>
      <c r="O18" s="9"/>
      <c r="P18">
        <v>1983</v>
      </c>
      <c r="Q18" s="10">
        <f t="shared" si="10"/>
        <v>0.0652534151336932</v>
      </c>
      <c r="R18" s="9">
        <f t="shared" si="11"/>
        <v>2328.5513489021514</v>
      </c>
      <c r="S18" s="11">
        <f t="shared" si="4"/>
        <v>41668396.89379352</v>
      </c>
      <c r="T18" s="9">
        <f t="shared" si="5"/>
        <v>97027001793.63312</v>
      </c>
      <c r="U18" s="9"/>
      <c r="V18" s="10">
        <f t="shared" si="12"/>
        <v>0.11706504751768154</v>
      </c>
      <c r="W18" s="9">
        <f t="shared" si="13"/>
        <v>2794.388161771189</v>
      </c>
      <c r="X18" s="11">
        <f t="shared" si="14"/>
        <v>41668396.89379352</v>
      </c>
      <c r="Y18" s="9">
        <f t="shared" si="6"/>
        <v>116437675000.00002</v>
      </c>
      <c r="Z18" s="9">
        <f t="shared" si="15"/>
        <v>19410673206.366898</v>
      </c>
      <c r="AA18" s="9">
        <f>SUM(Z$11:Z18)</f>
        <v>53229627511.21201</v>
      </c>
      <c r="AT18" s="9"/>
      <c r="AU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0"/>
    </row>
    <row r="19" spans="1:59" ht="15">
      <c r="A19">
        <v>1984</v>
      </c>
      <c r="B19" s="10">
        <f t="shared" si="7"/>
        <v>0.07596054238760264</v>
      </c>
      <c r="D19">
        <v>1984</v>
      </c>
      <c r="E19" s="10">
        <f t="shared" si="8"/>
        <v>0.043496583536089206</v>
      </c>
      <c r="F19" s="10">
        <f t="shared" si="16"/>
        <v>0.03246395885151343</v>
      </c>
      <c r="G19" s="8">
        <v>1984</v>
      </c>
      <c r="H19" s="9">
        <f t="shared" si="9"/>
        <v>3774.521836408682</v>
      </c>
      <c r="I19" s="9">
        <f t="shared" si="0"/>
        <v>2554933444.1448197</v>
      </c>
      <c r="J19" s="9">
        <f t="shared" si="1"/>
        <v>3050.3924343692174</v>
      </c>
      <c r="K19" s="9">
        <f t="shared" si="2"/>
        <v>2064778000</v>
      </c>
      <c r="L19" s="11">
        <v>676889.3001227791</v>
      </c>
      <c r="M19" s="9">
        <f t="shared" si="3"/>
        <v>490155444.14481974</v>
      </c>
      <c r="N19" s="9">
        <f>SUM(M$11:M19)</f>
        <v>1526582336.720469</v>
      </c>
      <c r="O19" s="9"/>
      <c r="P19">
        <v>1984</v>
      </c>
      <c r="Q19" s="10">
        <f t="shared" si="10"/>
        <v>0.043496583536089206</v>
      </c>
      <c r="R19" s="9">
        <f t="shared" si="11"/>
        <v>2429.835377167747</v>
      </c>
      <c r="S19" s="11">
        <f t="shared" si="4"/>
        <v>41021190.52130219</v>
      </c>
      <c r="T19" s="9">
        <f t="shared" si="5"/>
        <v>99674739942.19833</v>
      </c>
      <c r="U19" s="9"/>
      <c r="V19" s="10">
        <f t="shared" si="12"/>
        <v>0.07596054238760264</v>
      </c>
      <c r="W19" s="9">
        <f t="shared" si="13"/>
        <v>3006.6514021808243</v>
      </c>
      <c r="X19" s="11">
        <f t="shared" si="14"/>
        <v>41021190.52130219</v>
      </c>
      <c r="Y19" s="9">
        <f t="shared" si="6"/>
        <v>123336419999.99998</v>
      </c>
      <c r="Z19" s="9">
        <f t="shared" si="15"/>
        <v>23661680057.80165</v>
      </c>
      <c r="AA19" s="9">
        <f>SUM(Z$11:Z19)</f>
        <v>76891307569.01367</v>
      </c>
      <c r="AT19" s="9"/>
      <c r="AU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10"/>
    </row>
    <row r="20" spans="1:59" ht="15">
      <c r="A20">
        <v>1985</v>
      </c>
      <c r="B20" s="10">
        <f t="shared" si="7"/>
        <v>0.08809985251379415</v>
      </c>
      <c r="D20">
        <v>1985</v>
      </c>
      <c r="E20" s="10">
        <f t="shared" si="8"/>
        <v>0.06278715329277018</v>
      </c>
      <c r="F20" s="10">
        <f t="shared" si="16"/>
        <v>0.02531269922102397</v>
      </c>
      <c r="G20" s="8">
        <v>1985</v>
      </c>
      <c r="H20" s="9">
        <f t="shared" si="9"/>
        <v>4107.056653506382</v>
      </c>
      <c r="I20" s="9">
        <f t="shared" si="0"/>
        <v>2714487352.1448517</v>
      </c>
      <c r="J20" s="9">
        <f t="shared" si="1"/>
        <v>3241.917891749064</v>
      </c>
      <c r="K20" s="9">
        <f t="shared" si="2"/>
        <v>2142689000</v>
      </c>
      <c r="L20" s="11">
        <v>660932.531774883</v>
      </c>
      <c r="M20" s="9">
        <f t="shared" si="3"/>
        <v>571798352.1448517</v>
      </c>
      <c r="N20" s="9">
        <f>SUM(M$11:M20)</f>
        <v>2098380688.8653207</v>
      </c>
      <c r="O20" s="9"/>
      <c r="P20">
        <v>1985</v>
      </c>
      <c r="Q20" s="10">
        <f t="shared" si="10"/>
        <v>0.06278715329277018</v>
      </c>
      <c r="R20" s="9">
        <f t="shared" si="11"/>
        <v>2582.3978234701744</v>
      </c>
      <c r="S20" s="11">
        <f t="shared" si="4"/>
        <v>39889222.74246789</v>
      </c>
      <c r="T20" s="9">
        <f t="shared" si="5"/>
        <v>103009841990.06606</v>
      </c>
      <c r="U20" s="9"/>
      <c r="V20" s="10">
        <f t="shared" si="12"/>
        <v>0.08809985251379415</v>
      </c>
      <c r="W20" s="9">
        <f t="shared" si="13"/>
        <v>3271.5369472733473</v>
      </c>
      <c r="X20" s="11">
        <f t="shared" si="14"/>
        <v>39889222.74246789</v>
      </c>
      <c r="Y20" s="9">
        <f t="shared" si="6"/>
        <v>130499065999.99997</v>
      </c>
      <c r="Z20" s="9">
        <f t="shared" si="15"/>
        <v>27489224009.933914</v>
      </c>
      <c r="AA20" s="9">
        <f>SUM(Z$11:Z20)</f>
        <v>104380531578.94759</v>
      </c>
      <c r="AT20" s="9"/>
      <c r="AU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10"/>
    </row>
    <row r="21" spans="1:59" ht="15">
      <c r="A21">
        <v>1986</v>
      </c>
      <c r="B21" s="10">
        <f t="shared" si="7"/>
        <v>0.0918979534142812</v>
      </c>
      <c r="D21">
        <v>1986</v>
      </c>
      <c r="E21" s="10">
        <f t="shared" si="8"/>
        <v>0.054541201560016184</v>
      </c>
      <c r="F21" s="10">
        <f t="shared" si="16"/>
        <v>0.03735675185426501</v>
      </c>
      <c r="G21" s="8">
        <v>1986</v>
      </c>
      <c r="H21" s="9">
        <f t="shared" si="9"/>
        <v>4484.486754520125</v>
      </c>
      <c r="I21" s="9">
        <f t="shared" si="0"/>
        <v>2972663839.7911754</v>
      </c>
      <c r="J21" s="9">
        <f t="shared" si="1"/>
        <v>3418.7359889239724</v>
      </c>
      <c r="K21" s="9">
        <f t="shared" si="2"/>
        <v>2266202000</v>
      </c>
      <c r="L21" s="11">
        <v>662877.1590851255</v>
      </c>
      <c r="M21" s="9">
        <f t="shared" si="3"/>
        <v>706461839.7911754</v>
      </c>
      <c r="N21" s="9">
        <f>SUM(M$11:M21)</f>
        <v>2804842528.656496</v>
      </c>
      <c r="O21" s="9"/>
      <c r="P21">
        <v>1986</v>
      </c>
      <c r="Q21" s="10">
        <f t="shared" si="10"/>
        <v>0.054541201560016184</v>
      </c>
      <c r="R21" s="9">
        <f t="shared" si="11"/>
        <v>2723.2449036682083</v>
      </c>
      <c r="S21" s="11">
        <f t="shared" si="4"/>
        <v>39374834.95278588</v>
      </c>
      <c r="T21" s="9">
        <f t="shared" si="5"/>
        <v>107227318617.95099</v>
      </c>
      <c r="U21" s="9"/>
      <c r="V21" s="10">
        <f t="shared" si="12"/>
        <v>0.0918979534142812</v>
      </c>
      <c r="W21" s="9">
        <f t="shared" si="13"/>
        <v>3572.184497246973</v>
      </c>
      <c r="X21" s="11">
        <f t="shared" si="14"/>
        <v>39374834.95278588</v>
      </c>
      <c r="Y21" s="9">
        <f t="shared" si="6"/>
        <v>140654174999.99997</v>
      </c>
      <c r="Z21" s="9">
        <f t="shared" si="15"/>
        <v>33426856382.04898</v>
      </c>
      <c r="AA21" s="9">
        <f>SUM(Z$11:Z21)</f>
        <v>137807387960.99658</v>
      </c>
      <c r="AT21" s="9"/>
      <c r="AU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0"/>
    </row>
    <row r="22" spans="1:59" ht="15">
      <c r="A22">
        <v>1987</v>
      </c>
      <c r="B22" s="10">
        <f t="shared" si="7"/>
        <v>0.09289732636755166</v>
      </c>
      <c r="D22">
        <v>1987</v>
      </c>
      <c r="E22" s="10">
        <f t="shared" si="8"/>
        <v>0.08260863541775931</v>
      </c>
      <c r="F22" s="10">
        <f t="shared" si="16"/>
        <v>0.010288690949792345</v>
      </c>
      <c r="G22" s="8">
        <v>1987</v>
      </c>
      <c r="H22" s="9">
        <f t="shared" si="9"/>
        <v>4901.083584145744</v>
      </c>
      <c r="I22" s="9">
        <f t="shared" si="0"/>
        <v>3252176061.779322</v>
      </c>
      <c r="J22" s="9">
        <f t="shared" si="1"/>
        <v>3701.1531038225658</v>
      </c>
      <c r="K22" s="9">
        <f t="shared" si="2"/>
        <v>2455947000</v>
      </c>
      <c r="L22" s="11">
        <v>663562.6603675184</v>
      </c>
      <c r="M22" s="9">
        <f t="shared" si="3"/>
        <v>796229061.7793221</v>
      </c>
      <c r="N22" s="9">
        <f>SUM(M$11:M22)</f>
        <v>3601071590.435818</v>
      </c>
      <c r="O22" s="9"/>
      <c r="P22">
        <v>1987</v>
      </c>
      <c r="Q22" s="10">
        <f t="shared" si="10"/>
        <v>0.08260863541775931</v>
      </c>
      <c r="R22" s="9">
        <f t="shared" si="11"/>
        <v>2948.2084490686066</v>
      </c>
      <c r="S22" s="11">
        <f t="shared" si="4"/>
        <v>39083846.01519558</v>
      </c>
      <c r="T22" s="9">
        <f t="shared" si="5"/>
        <v>115227325044.096</v>
      </c>
      <c r="U22" s="9"/>
      <c r="V22" s="10">
        <f t="shared" si="12"/>
        <v>0.09289732636755166</v>
      </c>
      <c r="W22" s="9">
        <f t="shared" si="13"/>
        <v>3904.0308863328337</v>
      </c>
      <c r="X22" s="11">
        <f t="shared" si="14"/>
        <v>39083846.01519558</v>
      </c>
      <c r="Y22" s="9">
        <f t="shared" si="6"/>
        <v>152584541999.99997</v>
      </c>
      <c r="Z22" s="9">
        <f t="shared" si="15"/>
        <v>37357216955.90398</v>
      </c>
      <c r="AA22" s="9">
        <f>SUM(Z$11:Z22)</f>
        <v>175164604916.90057</v>
      </c>
      <c r="AT22" s="9"/>
      <c r="AU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10"/>
    </row>
    <row r="23" spans="1:59" ht="15">
      <c r="A23">
        <v>1988</v>
      </c>
      <c r="B23" s="10">
        <f t="shared" si="7"/>
        <v>0.09433139515951572</v>
      </c>
      <c r="D23">
        <v>1988</v>
      </c>
      <c r="E23" s="10">
        <f t="shared" si="8"/>
        <v>0.08764600608120299</v>
      </c>
      <c r="F23" s="10">
        <f t="shared" si="16"/>
        <v>0.006685389078312731</v>
      </c>
      <c r="G23" s="8">
        <v>1988</v>
      </c>
      <c r="H23" s="9">
        <f t="shared" si="9"/>
        <v>5363.409636431612</v>
      </c>
      <c r="I23" s="9">
        <f t="shared" si="0"/>
        <v>3658258032.4773345</v>
      </c>
      <c r="J23" s="9">
        <f t="shared" si="1"/>
        <v>4025.544391267662</v>
      </c>
      <c r="K23" s="9">
        <f t="shared" si="2"/>
        <v>2745731000</v>
      </c>
      <c r="L23" s="11">
        <v>682076.9399428625</v>
      </c>
      <c r="M23" s="9">
        <f t="shared" si="3"/>
        <v>912527032.4773345</v>
      </c>
      <c r="N23" s="9">
        <f>SUM(M$11:M23)</f>
        <v>4513598622.913153</v>
      </c>
      <c r="O23" s="9"/>
      <c r="P23">
        <v>1988</v>
      </c>
      <c r="Q23" s="10">
        <f t="shared" si="10"/>
        <v>0.08764600608120299</v>
      </c>
      <c r="R23" s="9">
        <f t="shared" si="11"/>
        <v>3206.6071447243276</v>
      </c>
      <c r="S23" s="11">
        <f t="shared" si="4"/>
        <v>39492170.060099095</v>
      </c>
      <c r="T23" s="9">
        <f t="shared" si="5"/>
        <v>126635874675.38193</v>
      </c>
      <c r="U23" s="9"/>
      <c r="V23" s="10">
        <f t="shared" si="12"/>
        <v>0.09433139515951572</v>
      </c>
      <c r="W23" s="9">
        <f t="shared" si="13"/>
        <v>4272.303566586451</v>
      </c>
      <c r="X23" s="11">
        <f t="shared" si="14"/>
        <v>39492170.060099095</v>
      </c>
      <c r="Y23" s="9">
        <f t="shared" si="6"/>
        <v>168722539000.00003</v>
      </c>
      <c r="Z23" s="9">
        <f t="shared" si="15"/>
        <v>42086664324.6181</v>
      </c>
      <c r="AA23" s="9">
        <f>SUM(Z$11:Z23)</f>
        <v>217251269241.51868</v>
      </c>
      <c r="AT23" s="9"/>
      <c r="AU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0"/>
    </row>
    <row r="24" spans="1:59" ht="15">
      <c r="A24">
        <v>1989</v>
      </c>
      <c r="B24" s="10">
        <f t="shared" si="7"/>
        <v>0.09492423306888309</v>
      </c>
      <c r="D24">
        <v>1989</v>
      </c>
      <c r="E24" s="10">
        <f t="shared" si="8"/>
        <v>0.07029916573839201</v>
      </c>
      <c r="F24" s="10">
        <f t="shared" si="16"/>
        <v>0.02462506733049108</v>
      </c>
      <c r="G24" s="8">
        <v>1989</v>
      </c>
      <c r="H24" s="9">
        <f t="shared" si="9"/>
        <v>5872.52718280414</v>
      </c>
      <c r="I24" s="9">
        <f t="shared" si="0"/>
        <v>4119905527.4382267</v>
      </c>
      <c r="J24" s="9">
        <f t="shared" si="1"/>
        <v>4308.536803616642</v>
      </c>
      <c r="K24" s="9">
        <f t="shared" si="2"/>
        <v>3022678999.9999995</v>
      </c>
      <c r="L24" s="11">
        <v>701555.8036925027</v>
      </c>
      <c r="M24" s="9">
        <f t="shared" si="3"/>
        <v>1097226527.4382272</v>
      </c>
      <c r="N24" s="9">
        <f>SUM(M$11:M24)</f>
        <v>5610825150.351379</v>
      </c>
      <c r="O24" s="9"/>
      <c r="P24">
        <v>1989</v>
      </c>
      <c r="Q24" s="10">
        <f t="shared" si="10"/>
        <v>0.07029916573839201</v>
      </c>
      <c r="R24" s="9">
        <f t="shared" si="11"/>
        <v>3432.028951849215</v>
      </c>
      <c r="S24" s="11">
        <f t="shared" si="4"/>
        <v>39526182.9993768</v>
      </c>
      <c r="T24" s="9">
        <f t="shared" si="5"/>
        <v>135655004409.95143</v>
      </c>
      <c r="U24" s="9"/>
      <c r="V24" s="10">
        <f t="shared" si="12"/>
        <v>0.09492423306888309</v>
      </c>
      <c r="W24" s="9">
        <f t="shared" si="13"/>
        <v>4677.8487060821235</v>
      </c>
      <c r="X24" s="11">
        <f t="shared" si="14"/>
        <v>39526182.9993768</v>
      </c>
      <c r="Y24" s="9">
        <f t="shared" si="6"/>
        <v>184897504000</v>
      </c>
      <c r="Z24" s="9">
        <f t="shared" si="15"/>
        <v>49242499590.04857</v>
      </c>
      <c r="AA24" s="9">
        <f>SUM(Z$11:Z24)</f>
        <v>266493768831.56726</v>
      </c>
      <c r="AT24" s="9"/>
      <c r="AU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0"/>
    </row>
    <row r="25" spans="1:59" ht="15">
      <c r="A25">
        <v>1990</v>
      </c>
      <c r="B25" s="10">
        <f t="shared" si="7"/>
        <v>0.08108256513050427</v>
      </c>
      <c r="D25">
        <v>1990</v>
      </c>
      <c r="E25" s="10">
        <f t="shared" si="8"/>
        <v>0.08456296209006964</v>
      </c>
      <c r="F25" s="10">
        <f t="shared" si="16"/>
        <v>-0.0034803969595653683</v>
      </c>
      <c r="G25" s="8">
        <v>1990</v>
      </c>
      <c r="H25" s="9">
        <f t="shared" si="9"/>
        <v>6348.686750584513</v>
      </c>
      <c r="I25" s="9">
        <f t="shared" si="0"/>
        <v>4546912802.869433</v>
      </c>
      <c r="J25" s="9">
        <f t="shared" si="1"/>
        <v>4672.879438004546</v>
      </c>
      <c r="K25" s="9">
        <f t="shared" si="2"/>
        <v>3346704000</v>
      </c>
      <c r="L25" s="11">
        <v>716197.3777412797</v>
      </c>
      <c r="M25" s="9">
        <f t="shared" si="3"/>
        <v>1200208802.8694334</v>
      </c>
      <c r="N25" s="9">
        <f>SUM(M$11:M25)</f>
        <v>6811033953.220813</v>
      </c>
      <c r="O25" s="9"/>
      <c r="P25">
        <v>1990</v>
      </c>
      <c r="Q25" s="10">
        <f t="shared" si="10"/>
        <v>0.08456296209006964</v>
      </c>
      <c r="R25" s="9">
        <f t="shared" si="11"/>
        <v>3722.2514859964617</v>
      </c>
      <c r="S25" s="11">
        <f t="shared" si="4"/>
        <v>40278213.31280041</v>
      </c>
      <c r="T25" s="9">
        <f t="shared" si="5"/>
        <v>149925639356.8538</v>
      </c>
      <c r="U25" s="9"/>
      <c r="V25" s="10">
        <f t="shared" si="12"/>
        <v>0.08108256513050427</v>
      </c>
      <c r="W25" s="9">
        <f t="shared" si="13"/>
        <v>5057.140678463672</v>
      </c>
      <c r="X25" s="11">
        <f t="shared" si="14"/>
        <v>40278213.31280041</v>
      </c>
      <c r="Y25" s="9">
        <f t="shared" si="6"/>
        <v>203692590999.99997</v>
      </c>
      <c r="Z25" s="9">
        <f t="shared" si="15"/>
        <v>53766951643.14618</v>
      </c>
      <c r="AA25" s="9">
        <f>SUM(Z$11:Z25)</f>
        <v>320260720474.71344</v>
      </c>
      <c r="AT25" s="9"/>
      <c r="AU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10"/>
    </row>
    <row r="26" spans="1:59" ht="15">
      <c r="A26">
        <v>1991</v>
      </c>
      <c r="B26" s="10">
        <f t="shared" si="7"/>
        <v>0.08658046810992959</v>
      </c>
      <c r="D26">
        <v>1991</v>
      </c>
      <c r="E26" s="10">
        <f t="shared" si="8"/>
        <v>0.04497679863102233</v>
      </c>
      <c r="F26" s="10">
        <f t="shared" si="16"/>
        <v>0.04160366947890726</v>
      </c>
      <c r="G26" s="8">
        <v>1991</v>
      </c>
      <c r="H26" s="9">
        <f t="shared" si="9"/>
        <v>6898.359021333428</v>
      </c>
      <c r="I26" s="9">
        <f t="shared" si="0"/>
        <v>5017679869.243776</v>
      </c>
      <c r="J26" s="9">
        <f t="shared" si="1"/>
        <v>4883.050595514721</v>
      </c>
      <c r="K26" s="9">
        <f t="shared" si="2"/>
        <v>3551799000</v>
      </c>
      <c r="L26" s="11">
        <v>727372.9670674456</v>
      </c>
      <c r="M26" s="9">
        <f t="shared" si="3"/>
        <v>1465880869.2437763</v>
      </c>
      <c r="N26" s="9">
        <f>SUM(M$11:M26)</f>
        <v>8276914822.464589</v>
      </c>
      <c r="O26" s="9"/>
      <c r="P26">
        <v>1991</v>
      </c>
      <c r="Q26" s="10">
        <f t="shared" si="10"/>
        <v>0.04497679863102233</v>
      </c>
      <c r="R26" s="9">
        <f t="shared" si="11"/>
        <v>3889.6664415361483</v>
      </c>
      <c r="S26" s="11">
        <f t="shared" si="4"/>
        <v>40950643.458911754</v>
      </c>
      <c r="T26" s="9">
        <f t="shared" si="5"/>
        <v>159284343621.44083</v>
      </c>
      <c r="U26" s="9"/>
      <c r="V26" s="10">
        <f t="shared" si="12"/>
        <v>0.08658046810992959</v>
      </c>
      <c r="W26" s="9">
        <f t="shared" si="13"/>
        <v>5494.990285702824</v>
      </c>
      <c r="X26" s="11">
        <f t="shared" si="14"/>
        <v>40950643.458911754</v>
      </c>
      <c r="Y26" s="9">
        <f t="shared" si="6"/>
        <v>225023387999.99997</v>
      </c>
      <c r="Z26" s="9">
        <f t="shared" si="15"/>
        <v>65739044378.55914</v>
      </c>
      <c r="AA26" s="9">
        <f>SUM(Z$11:Z26)</f>
        <v>385999764853.2726</v>
      </c>
      <c r="AT26" s="9"/>
      <c r="AU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0"/>
    </row>
    <row r="27" spans="1:59" ht="15">
      <c r="A27">
        <v>1992</v>
      </c>
      <c r="B27" s="10">
        <f t="shared" si="7"/>
        <v>0.08472175882982014</v>
      </c>
      <c r="D27">
        <v>1992</v>
      </c>
      <c r="E27" s="10">
        <f t="shared" si="8"/>
        <v>0.06328248589871421</v>
      </c>
      <c r="F27" s="10">
        <f t="shared" si="16"/>
        <v>0.021439272931105924</v>
      </c>
      <c r="G27" s="8">
        <v>1992</v>
      </c>
      <c r="H27" s="9">
        <f t="shared" si="9"/>
        <v>7482.800130660353</v>
      </c>
      <c r="I27" s="9">
        <f t="shared" si="0"/>
        <v>5613120998.008091</v>
      </c>
      <c r="J27" s="9">
        <f t="shared" si="1"/>
        <v>5192.062175968089</v>
      </c>
      <c r="K27" s="9">
        <f t="shared" si="2"/>
        <v>3894755000</v>
      </c>
      <c r="L27" s="11">
        <v>750136.4328854172</v>
      </c>
      <c r="M27" s="9">
        <f t="shared" si="3"/>
        <v>1718365998.008091</v>
      </c>
      <c r="N27" s="9">
        <f>SUM(M$11:M27)</f>
        <v>9995280820.47268</v>
      </c>
      <c r="O27" s="9"/>
      <c r="P27">
        <v>1992</v>
      </c>
      <c r="Q27" s="10">
        <f t="shared" si="10"/>
        <v>0.06328248589871421</v>
      </c>
      <c r="R27" s="9">
        <f t="shared" si="11"/>
        <v>4135.814203273361</v>
      </c>
      <c r="S27" s="11">
        <f t="shared" si="4"/>
        <v>41622915.400305964</v>
      </c>
      <c r="T27" s="9">
        <f t="shared" si="5"/>
        <v>172144644694.23093</v>
      </c>
      <c r="U27" s="9"/>
      <c r="V27" s="10">
        <f t="shared" si="12"/>
        <v>0.08472175882982014</v>
      </c>
      <c r="W27" s="9">
        <f t="shared" si="13"/>
        <v>5960.535527460343</v>
      </c>
      <c r="X27" s="11">
        <f t="shared" si="14"/>
        <v>41622915.400305964</v>
      </c>
      <c r="Y27" s="9">
        <f t="shared" si="6"/>
        <v>248094865999.99994</v>
      </c>
      <c r="Z27" s="9">
        <f t="shared" si="15"/>
        <v>75950221305.76901</v>
      </c>
      <c r="AA27" s="9">
        <f>SUM(Z$11:Z27)</f>
        <v>461949986159.0416</v>
      </c>
      <c r="AT27" s="9"/>
      <c r="AU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0"/>
    </row>
    <row r="28" spans="1:59" ht="15">
      <c r="A28">
        <v>1993</v>
      </c>
      <c r="B28" s="10">
        <f t="shared" si="7"/>
        <v>0.06255317112205083</v>
      </c>
      <c r="D28">
        <v>1993</v>
      </c>
      <c r="E28" s="10">
        <f t="shared" si="8"/>
        <v>0.10043242394424357</v>
      </c>
      <c r="F28" s="10">
        <f t="shared" si="16"/>
        <v>-0.03787925282219273</v>
      </c>
      <c r="G28" s="8">
        <v>1993</v>
      </c>
      <c r="H28" s="9">
        <f t="shared" si="9"/>
        <v>7950.873007705654</v>
      </c>
      <c r="I28" s="9">
        <f t="shared" si="0"/>
        <v>5923075306.290088</v>
      </c>
      <c r="J28" s="9">
        <f t="shared" si="1"/>
        <v>5713.513565569788</v>
      </c>
      <c r="K28" s="9">
        <f t="shared" si="2"/>
        <v>4256334000</v>
      </c>
      <c r="L28" s="11">
        <v>744959.1133639903</v>
      </c>
      <c r="M28" s="9">
        <f t="shared" si="3"/>
        <v>1666741306.2900877</v>
      </c>
      <c r="N28" s="9">
        <f>SUM(M$11:M28)</f>
        <v>11662022126.762768</v>
      </c>
      <c r="O28" s="9"/>
      <c r="P28">
        <v>1993</v>
      </c>
      <c r="Q28" s="10">
        <f t="shared" si="10"/>
        <v>0.10043242394424357</v>
      </c>
      <c r="R28" s="9">
        <f t="shared" si="11"/>
        <v>4551.184048691135</v>
      </c>
      <c r="S28" s="11">
        <f t="shared" si="4"/>
        <v>42013717.164387025</v>
      </c>
      <c r="T28" s="9">
        <f t="shared" si="5"/>
        <v>191212159384.77917</v>
      </c>
      <c r="U28" s="9"/>
      <c r="V28" s="10">
        <f t="shared" si="12"/>
        <v>0.06255317112205083</v>
      </c>
      <c r="W28" s="9">
        <f t="shared" si="13"/>
        <v>6333.385926288633</v>
      </c>
      <c r="X28" s="11">
        <f t="shared" si="14"/>
        <v>42013717.164387025</v>
      </c>
      <c r="Y28" s="9">
        <f t="shared" si="6"/>
        <v>266089084999.99994</v>
      </c>
      <c r="Z28" s="9">
        <f t="shared" si="15"/>
        <v>74876925615.22076</v>
      </c>
      <c r="AA28" s="9">
        <f>SUM(Z$11:Z28)</f>
        <v>536826911774.2624</v>
      </c>
      <c r="AT28" s="9"/>
      <c r="AU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10"/>
    </row>
    <row r="29" spans="1:59" ht="15">
      <c r="A29">
        <v>1994</v>
      </c>
      <c r="B29" s="10">
        <f t="shared" si="7"/>
        <v>0.01909392508627894</v>
      </c>
      <c r="D29">
        <v>1994</v>
      </c>
      <c r="E29" s="10">
        <f t="shared" si="8"/>
        <v>0.037345373093896406</v>
      </c>
      <c r="F29" s="10">
        <f t="shared" si="16"/>
        <v>-0.018251448007617466</v>
      </c>
      <c r="G29" s="8">
        <v>1994</v>
      </c>
      <c r="H29" s="9">
        <f t="shared" si="9"/>
        <v>8102.6863812853035</v>
      </c>
      <c r="I29" s="9">
        <f t="shared" si="0"/>
        <v>6052238512.713772</v>
      </c>
      <c r="J29" s="9">
        <f t="shared" si="1"/>
        <v>5926.886861353029</v>
      </c>
      <c r="K29" s="9">
        <f t="shared" si="2"/>
        <v>4427042000</v>
      </c>
      <c r="L29" s="11">
        <v>746942.2149538662</v>
      </c>
      <c r="M29" s="9">
        <f t="shared" si="3"/>
        <v>1625196512.7137718</v>
      </c>
      <c r="N29" s="9">
        <f>SUM(M$11:M29)</f>
        <v>13287218639.47654</v>
      </c>
      <c r="O29" s="9"/>
      <c r="P29">
        <v>1994</v>
      </c>
      <c r="Q29" s="10">
        <f t="shared" si="10"/>
        <v>0.037345373093896406</v>
      </c>
      <c r="R29" s="9">
        <f t="shared" si="11"/>
        <v>4721.149715008495</v>
      </c>
      <c r="S29" s="11">
        <f t="shared" si="4"/>
        <v>42727813.06102492</v>
      </c>
      <c r="T29" s="9">
        <f t="shared" si="5"/>
        <v>201724402455.99405</v>
      </c>
      <c r="U29" s="9"/>
      <c r="V29" s="10">
        <f t="shared" si="12"/>
        <v>0.01909392508627894</v>
      </c>
      <c r="W29" s="9">
        <f t="shared" si="13"/>
        <v>6454.315122707681</v>
      </c>
      <c r="X29" s="11">
        <f t="shared" si="14"/>
        <v>42727813.06102492</v>
      </c>
      <c r="Y29" s="9">
        <f t="shared" si="6"/>
        <v>275778769999.99994</v>
      </c>
      <c r="Z29" s="9">
        <f t="shared" si="15"/>
        <v>74054367544.00589</v>
      </c>
      <c r="AA29" s="9">
        <f>SUM(Z$11:Z29)</f>
        <v>610881279318.2683</v>
      </c>
      <c r="AT29" s="9"/>
      <c r="AU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0"/>
    </row>
    <row r="30" spans="1:59" ht="15">
      <c r="A30">
        <v>1995</v>
      </c>
      <c r="B30" s="10">
        <f t="shared" si="7"/>
        <v>0.0013358924635422653</v>
      </c>
      <c r="D30">
        <v>1995</v>
      </c>
      <c r="E30" s="10">
        <f t="shared" si="8"/>
        <v>0.011821405101208882</v>
      </c>
      <c r="F30" s="10">
        <f t="shared" si="16"/>
        <v>-0.010485512637666616</v>
      </c>
      <c r="G30" s="8">
        <v>1995</v>
      </c>
      <c r="H30" s="9">
        <f t="shared" si="9"/>
        <v>8113.510698956509</v>
      </c>
      <c r="I30" s="9">
        <f t="shared" si="0"/>
        <v>6307063445.782212</v>
      </c>
      <c r="J30" s="9">
        <f t="shared" si="1"/>
        <v>5996.950991930115</v>
      </c>
      <c r="K30" s="9">
        <f t="shared" si="2"/>
        <v>4661749000</v>
      </c>
      <c r="L30" s="11">
        <v>777353.1926929452</v>
      </c>
      <c r="M30" s="9">
        <f t="shared" si="3"/>
        <v>1645314445.7822123</v>
      </c>
      <c r="N30" s="9">
        <f>SUM(M$11:M30)</f>
        <v>14932533085.25875</v>
      </c>
      <c r="O30" s="9"/>
      <c r="P30">
        <v>1995</v>
      </c>
      <c r="Q30" s="10">
        <f t="shared" si="10"/>
        <v>0.011821405101208882</v>
      </c>
      <c r="R30" s="9">
        <f t="shared" si="11"/>
        <v>4776.960338333068</v>
      </c>
      <c r="S30" s="11">
        <f t="shared" si="4"/>
        <v>44188634.45608386</v>
      </c>
      <c r="T30" s="9">
        <f t="shared" si="5"/>
        <v>211087354201.8106</v>
      </c>
      <c r="U30" s="9"/>
      <c r="V30" s="10">
        <f t="shared" si="12"/>
        <v>0.0013358924635422653</v>
      </c>
      <c r="W30" s="9">
        <f t="shared" si="13"/>
        <v>6462.937393637433</v>
      </c>
      <c r="X30" s="11">
        <f t="shared" si="14"/>
        <v>44188634.45608386</v>
      </c>
      <c r="Y30" s="9">
        <f t="shared" si="6"/>
        <v>285588377999.9999</v>
      </c>
      <c r="Z30" s="9">
        <f t="shared" si="15"/>
        <v>74501023798.18927</v>
      </c>
      <c r="AA30" s="9">
        <f>SUM(Z$11:Z30)</f>
        <v>685382303116.4575</v>
      </c>
      <c r="AT30" s="9"/>
      <c r="AU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10"/>
    </row>
    <row r="31" spans="1:59" ht="15">
      <c r="A31">
        <v>1996</v>
      </c>
      <c r="B31" s="10">
        <f t="shared" si="7"/>
        <v>0.005444030496051466</v>
      </c>
      <c r="D31">
        <v>1996</v>
      </c>
      <c r="E31" s="10">
        <f t="shared" si="8"/>
        <v>0.05565632057332426</v>
      </c>
      <c r="F31" s="10">
        <f t="shared" si="16"/>
        <v>-0.05021229007727279</v>
      </c>
      <c r="G31" s="8">
        <v>1996</v>
      </c>
      <c r="H31" s="9">
        <f t="shared" si="9"/>
        <v>8157.680898631668</v>
      </c>
      <c r="I31" s="9">
        <f t="shared" si="0"/>
        <v>6328958256.060267</v>
      </c>
      <c r="J31" s="9">
        <f t="shared" si="1"/>
        <v>6330.719218799492</v>
      </c>
      <c r="K31" s="9">
        <f t="shared" si="2"/>
        <v>4911550006</v>
      </c>
      <c r="L31" s="11">
        <v>775828.1225638352</v>
      </c>
      <c r="M31" s="9">
        <f t="shared" si="3"/>
        <v>1417408250.0602674</v>
      </c>
      <c r="N31" s="9">
        <f>SUM(M$11:M31)</f>
        <v>16349941335.31902</v>
      </c>
      <c r="O31" s="9"/>
      <c r="P31">
        <v>1996</v>
      </c>
      <c r="Q31" s="10">
        <f t="shared" si="10"/>
        <v>0.05565632057332426</v>
      </c>
      <c r="R31" s="9">
        <f t="shared" si="11"/>
        <v>5042.828374289388</v>
      </c>
      <c r="S31" s="11">
        <f t="shared" si="4"/>
        <v>45206177.81000551</v>
      </c>
      <c r="T31" s="9">
        <f t="shared" si="5"/>
        <v>227966996153.4671</v>
      </c>
      <c r="U31" s="9"/>
      <c r="V31" s="10">
        <f t="shared" si="12"/>
        <v>0.005444030496051466</v>
      </c>
      <c r="W31" s="9">
        <f t="shared" si="13"/>
        <v>6498.121821902467</v>
      </c>
      <c r="X31" s="11">
        <f t="shared" si="14"/>
        <v>45206177.81000551</v>
      </c>
      <c r="Y31" s="9">
        <f t="shared" si="6"/>
        <v>293755250511.9999</v>
      </c>
      <c r="Z31" s="9">
        <f t="shared" si="15"/>
        <v>65788254358.532776</v>
      </c>
      <c r="AA31" s="9">
        <f>SUM(Z$11:Z31)</f>
        <v>751170557474.9902</v>
      </c>
      <c r="AT31" s="9"/>
      <c r="AU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0"/>
    </row>
    <row r="32" spans="1:59" ht="15">
      <c r="A32">
        <v>1997</v>
      </c>
      <c r="B32" s="10">
        <f t="shared" si="7"/>
        <v>0.004882512854724297</v>
      </c>
      <c r="D32">
        <v>1997</v>
      </c>
      <c r="E32" s="10">
        <f t="shared" si="8"/>
        <v>0.054210776363896596</v>
      </c>
      <c r="F32" s="10">
        <f t="shared" si="16"/>
        <v>-0.0493282635091723</v>
      </c>
      <c r="G32" s="8">
        <v>1997</v>
      </c>
      <c r="H32" s="9">
        <f t="shared" si="9"/>
        <v>8197.510880483977</v>
      </c>
      <c r="I32" s="9">
        <f t="shared" si="0"/>
        <v>6450404941.722625</v>
      </c>
      <c r="J32" s="9">
        <f t="shared" si="1"/>
        <v>6673.912422592454</v>
      </c>
      <c r="K32" s="9">
        <f t="shared" si="2"/>
        <v>5251525530</v>
      </c>
      <c r="L32" s="11">
        <v>786873.6053866385</v>
      </c>
      <c r="M32" s="9">
        <f t="shared" si="3"/>
        <v>1198879411.7226248</v>
      </c>
      <c r="N32" s="9">
        <f>SUM(M$11:M32)</f>
        <v>17548820747.041645</v>
      </c>
      <c r="O32" s="9"/>
      <c r="P32">
        <v>1997</v>
      </c>
      <c r="Q32" s="10">
        <f t="shared" si="10"/>
        <v>0.054210776363896596</v>
      </c>
      <c r="R32" s="9">
        <f t="shared" si="11"/>
        <v>5316.204015529503</v>
      </c>
      <c r="S32" s="11">
        <f t="shared" si="4"/>
        <v>46825506.69772569</v>
      </c>
      <c r="T32" s="9">
        <f t="shared" si="5"/>
        <v>248933946735.65292</v>
      </c>
      <c r="U32" s="9"/>
      <c r="V32" s="10">
        <f t="shared" si="12"/>
        <v>0.004882512854724297</v>
      </c>
      <c r="W32" s="9">
        <f t="shared" si="13"/>
        <v>6529.84898522947</v>
      </c>
      <c r="X32" s="11">
        <f t="shared" si="14"/>
        <v>46825506.69772569</v>
      </c>
      <c r="Y32" s="9">
        <f t="shared" si="6"/>
        <v>305763487392.9998</v>
      </c>
      <c r="Z32" s="9">
        <f t="shared" si="15"/>
        <v>56829540657.34689</v>
      </c>
      <c r="AA32" s="9">
        <f>SUM(Z$11:Z32)</f>
        <v>808000098132.3372</v>
      </c>
      <c r="AT32" s="9"/>
      <c r="AU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10"/>
    </row>
    <row r="33" spans="1:59" ht="15">
      <c r="A33">
        <v>1998</v>
      </c>
      <c r="B33" s="10">
        <f t="shared" si="7"/>
        <v>0.026399331825490036</v>
      </c>
      <c r="D33">
        <v>1998</v>
      </c>
      <c r="E33" s="10">
        <f t="shared" si="8"/>
        <v>0.005484010639031478</v>
      </c>
      <c r="F33" s="10">
        <f t="shared" si="16"/>
        <v>0.020915321186458558</v>
      </c>
      <c r="G33" s="8">
        <v>1998</v>
      </c>
      <c r="H33" s="9">
        <f t="shared" si="9"/>
        <v>8413.919690360937</v>
      </c>
      <c r="I33" s="9">
        <f t="shared" si="0"/>
        <v>6652578952.834087</v>
      </c>
      <c r="J33" s="9">
        <f t="shared" si="1"/>
        <v>6710.512229321916</v>
      </c>
      <c r="K33" s="9">
        <f t="shared" si="2"/>
        <v>5305756896</v>
      </c>
      <c r="L33" s="11">
        <v>790663.4716819727</v>
      </c>
      <c r="M33" s="9">
        <f t="shared" si="3"/>
        <v>1346822056.8340874</v>
      </c>
      <c r="N33" s="9">
        <f>SUM(M$11:M33)</f>
        <v>18895642803.875732</v>
      </c>
      <c r="O33" s="9"/>
      <c r="P33">
        <v>1998</v>
      </c>
      <c r="Q33" s="10">
        <f t="shared" si="10"/>
        <v>0.005484010639031478</v>
      </c>
      <c r="R33" s="9">
        <f t="shared" si="11"/>
        <v>5345.358134909929</v>
      </c>
      <c r="S33" s="11">
        <f t="shared" si="4"/>
        <v>47571292.71175055</v>
      </c>
      <c r="T33" s="9">
        <f t="shared" si="5"/>
        <v>254285596484.93723</v>
      </c>
      <c r="U33" s="9"/>
      <c r="V33" s="10">
        <f t="shared" si="12"/>
        <v>0.026399331825490036</v>
      </c>
      <c r="W33" s="9">
        <f t="shared" si="13"/>
        <v>6702.232635360881</v>
      </c>
      <c r="X33" s="11">
        <f t="shared" si="14"/>
        <v>47571292.71175055</v>
      </c>
      <c r="Y33" s="9">
        <f t="shared" si="6"/>
        <v>318833870518.9998</v>
      </c>
      <c r="Z33" s="9">
        <f t="shared" si="15"/>
        <v>64548274034.06259</v>
      </c>
      <c r="AA33" s="9">
        <f>SUM(Z$11:Z33)</f>
        <v>872548372166.3998</v>
      </c>
      <c r="AT33" s="9"/>
      <c r="AU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0"/>
    </row>
    <row r="34" spans="1:59" ht="15">
      <c r="A34">
        <v>1999</v>
      </c>
      <c r="B34" s="10">
        <f t="shared" si="7"/>
        <v>0.020782125937076623</v>
      </c>
      <c r="D34">
        <v>1999</v>
      </c>
      <c r="E34" s="10">
        <f t="shared" si="8"/>
        <v>-0.0019981876264190124</v>
      </c>
      <c r="F34" s="10">
        <f t="shared" si="16"/>
        <v>0.022780313563495636</v>
      </c>
      <c r="G34" s="8">
        <v>1999</v>
      </c>
      <c r="H34" s="9">
        <f t="shared" si="9"/>
        <v>8588.778828990467</v>
      </c>
      <c r="I34" s="9">
        <f t="shared" si="0"/>
        <v>6998774680.772757</v>
      </c>
      <c r="J34" s="9">
        <f t="shared" si="1"/>
        <v>6697.103366818351</v>
      </c>
      <c r="K34" s="9">
        <f t="shared" si="2"/>
        <v>5457297063</v>
      </c>
      <c r="L34" s="11">
        <v>814874.2469824897</v>
      </c>
      <c r="M34" s="9">
        <f t="shared" si="3"/>
        <v>1541477617.7727566</v>
      </c>
      <c r="N34" s="9">
        <f>SUM(M$11:M34)</f>
        <v>20437120421.64849</v>
      </c>
      <c r="O34" s="9"/>
      <c r="P34">
        <v>1999</v>
      </c>
      <c r="Q34" s="10">
        <f t="shared" si="10"/>
        <v>-0.0019981876264190124</v>
      </c>
      <c r="R34" s="9">
        <f t="shared" si="11"/>
        <v>5334.677106425974</v>
      </c>
      <c r="S34" s="11">
        <f t="shared" si="4"/>
        <v>49001728.13305656</v>
      </c>
      <c r="T34" s="9">
        <f t="shared" si="5"/>
        <v>261408397246.7264</v>
      </c>
      <c r="U34" s="9"/>
      <c r="V34" s="10">
        <f t="shared" si="12"/>
        <v>0.020782125937076623</v>
      </c>
      <c r="W34" s="9">
        <f t="shared" si="13"/>
        <v>6841.519278048536</v>
      </c>
      <c r="X34" s="11">
        <f t="shared" si="14"/>
        <v>49001728.13305656</v>
      </c>
      <c r="Y34" s="9">
        <f t="shared" si="6"/>
        <v>335246267679.99976</v>
      </c>
      <c r="Z34" s="9">
        <f t="shared" si="15"/>
        <v>73837870433.27335</v>
      </c>
      <c r="AA34" s="9">
        <f>SUM(Z$11:Z34)</f>
        <v>946386242599.6731</v>
      </c>
      <c r="AT34" s="9"/>
      <c r="AU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0"/>
    </row>
    <row r="35" spans="1:59" ht="15">
      <c r="A35">
        <v>2000</v>
      </c>
      <c r="B35" s="10">
        <f t="shared" si="7"/>
        <v>0.029724178231980813</v>
      </c>
      <c r="D35">
        <v>2000</v>
      </c>
      <c r="E35" s="10">
        <f t="shared" si="8"/>
        <v>0.023525274653465322</v>
      </c>
      <c r="F35" s="10">
        <f t="shared" si="16"/>
        <v>0.006198903578515491</v>
      </c>
      <c r="G35" s="8">
        <v>2000</v>
      </c>
      <c r="H35" s="9">
        <f t="shared" si="9"/>
        <v>8844.073221698443</v>
      </c>
      <c r="I35" s="9">
        <f t="shared" si="0"/>
        <v>7576764339.769774</v>
      </c>
      <c r="J35" s="9">
        <f t="shared" si="1"/>
        <v>6854.6545629054</v>
      </c>
      <c r="K35" s="9">
        <f t="shared" si="2"/>
        <v>5872418845</v>
      </c>
      <c r="L35" s="11">
        <v>856705.2928938448</v>
      </c>
      <c r="M35" s="9">
        <f t="shared" si="3"/>
        <v>1704345494.7697744</v>
      </c>
      <c r="N35" s="9">
        <f>SUM(M$11:M35)</f>
        <v>22141465916.418266</v>
      </c>
      <c r="O35" s="9"/>
      <c r="P35">
        <v>2000</v>
      </c>
      <c r="Q35" s="10">
        <f t="shared" si="10"/>
        <v>0.023525274653465322</v>
      </c>
      <c r="R35" s="9">
        <f t="shared" si="11"/>
        <v>5460.176850542199</v>
      </c>
      <c r="S35" s="11">
        <f t="shared" si="4"/>
        <v>50613197.12239372</v>
      </c>
      <c r="T35" s="9">
        <f t="shared" si="5"/>
        <v>276357007259.6232</v>
      </c>
      <c r="U35" s="9"/>
      <c r="V35" s="10">
        <f t="shared" si="12"/>
        <v>0.029724178231980813</v>
      </c>
      <c r="W35" s="9">
        <f t="shared" si="13"/>
        <v>7044.877816446783</v>
      </c>
      <c r="X35" s="11">
        <f t="shared" si="14"/>
        <v>50613197.12239372</v>
      </c>
      <c r="Y35" s="9">
        <f t="shared" si="6"/>
        <v>356563789626.9997</v>
      </c>
      <c r="Z35" s="9">
        <f t="shared" si="15"/>
        <v>80206782367.37646</v>
      </c>
      <c r="AA35" s="9">
        <f>SUM(Z$11:Z35)</f>
        <v>1026593024967.0496</v>
      </c>
      <c r="AT35" s="9"/>
      <c r="AU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0"/>
    </row>
    <row r="36" spans="1:59" ht="15">
      <c r="A36">
        <v>2001</v>
      </c>
      <c r="B36" s="10">
        <f t="shared" si="7"/>
        <v>0.051305578136931596</v>
      </c>
      <c r="D36">
        <v>2001</v>
      </c>
      <c r="E36" s="10">
        <f t="shared" si="8"/>
        <v>0.033163521475587654</v>
      </c>
      <c r="F36" s="10">
        <f t="shared" si="16"/>
        <v>0.01814205666134394</v>
      </c>
      <c r="G36" s="8">
        <v>2001</v>
      </c>
      <c r="H36" s="9">
        <f t="shared" si="9"/>
        <v>9297.823511423037</v>
      </c>
      <c r="I36" s="9">
        <f t="shared" si="0"/>
        <v>8330712929.905903</v>
      </c>
      <c r="J36" s="9">
        <f t="shared" si="1"/>
        <v>7081.979046710047</v>
      </c>
      <c r="K36" s="9">
        <f t="shared" si="2"/>
        <v>6345348924</v>
      </c>
      <c r="L36" s="11">
        <v>895985.2722167752</v>
      </c>
      <c r="M36" s="9">
        <f t="shared" si="3"/>
        <v>1985364005.9059029</v>
      </c>
      <c r="N36" s="9">
        <f>SUM(M$11:M36)</f>
        <v>24126829922.32417</v>
      </c>
      <c r="O36" s="9"/>
      <c r="P36">
        <v>2001</v>
      </c>
      <c r="Q36" s="10">
        <f t="shared" si="10"/>
        <v>0.033163521475587654</v>
      </c>
      <c r="R36" s="9">
        <f t="shared" si="11"/>
        <v>5641.255542785661</v>
      </c>
      <c r="S36" s="11">
        <f t="shared" si="4"/>
        <v>51811802.76334778</v>
      </c>
      <c r="T36" s="9">
        <f t="shared" si="5"/>
        <v>292283619520.4531</v>
      </c>
      <c r="U36" s="9"/>
      <c r="V36" s="10">
        <f t="shared" si="12"/>
        <v>0.051305578136931596</v>
      </c>
      <c r="W36" s="9">
        <f t="shared" si="13"/>
        <v>7406.319345723629</v>
      </c>
      <c r="X36" s="11">
        <f t="shared" si="14"/>
        <v>51811802.76334778</v>
      </c>
      <c r="Y36" s="9">
        <f t="shared" si="6"/>
        <v>383734757142.9997</v>
      </c>
      <c r="Z36" s="9">
        <f t="shared" si="15"/>
        <v>91451137622.54657</v>
      </c>
      <c r="AA36" s="9">
        <f>SUM(Z$11:Z36)</f>
        <v>1118044162589.5962</v>
      </c>
      <c r="AT36" s="9"/>
      <c r="AU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0"/>
    </row>
    <row r="37" spans="1:59" ht="15">
      <c r="A37">
        <v>2002</v>
      </c>
      <c r="B37" s="10">
        <f t="shared" si="7"/>
        <v>0.05738659272240776</v>
      </c>
      <c r="D37">
        <v>2002</v>
      </c>
      <c r="E37" s="10">
        <f t="shared" si="8"/>
        <v>0.03877296869377078</v>
      </c>
      <c r="F37" s="10">
        <f t="shared" si="16"/>
        <v>0.018613624028636977</v>
      </c>
      <c r="G37" s="8">
        <v>2002</v>
      </c>
      <c r="H37" s="9">
        <f t="shared" si="9"/>
        <v>9831.393922477899</v>
      </c>
      <c r="I37" s="9">
        <f t="shared" si="0"/>
        <v>9317043251.310852</v>
      </c>
      <c r="J37" s="9">
        <f t="shared" si="1"/>
        <v>7356.568398578077</v>
      </c>
      <c r="K37" s="9">
        <f t="shared" si="2"/>
        <v>6971693586</v>
      </c>
      <c r="L37" s="11">
        <v>947682.8336629797</v>
      </c>
      <c r="M37" s="9">
        <f t="shared" si="3"/>
        <v>2345349665.310852</v>
      </c>
      <c r="N37" s="9">
        <f>SUM(M$11:M37)</f>
        <v>26472179587.63502</v>
      </c>
      <c r="O37" s="9"/>
      <c r="P37">
        <v>2002</v>
      </c>
      <c r="Q37" s="10">
        <f t="shared" si="10"/>
        <v>0.03877296869377078</v>
      </c>
      <c r="R37" s="9">
        <f t="shared" si="11"/>
        <v>5859.9837673396505</v>
      </c>
      <c r="S37" s="11">
        <f t="shared" si="4"/>
        <v>53195354.96762745</v>
      </c>
      <c r="T37" s="9">
        <f t="shared" si="5"/>
        <v>311723916608.1675</v>
      </c>
      <c r="U37" s="9"/>
      <c r="V37" s="10">
        <f t="shared" si="12"/>
        <v>0.05738659272240776</v>
      </c>
      <c r="W37" s="9">
        <f t="shared" si="13"/>
        <v>7831.34277758876</v>
      </c>
      <c r="X37" s="11">
        <f t="shared" si="14"/>
        <v>53195354.96762745</v>
      </c>
      <c r="Y37" s="9">
        <f t="shared" si="6"/>
        <v>416591058926.99963</v>
      </c>
      <c r="Z37" s="9">
        <f t="shared" si="15"/>
        <v>104867142318.83215</v>
      </c>
      <c r="AA37" s="9">
        <f>SUM(Z$11:Z37)</f>
        <v>1222911304908.4282</v>
      </c>
      <c r="AT37" s="9"/>
      <c r="AU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0"/>
    </row>
    <row r="38" spans="1:59" ht="15">
      <c r="A38">
        <v>2003</v>
      </c>
      <c r="B38" s="10">
        <f t="shared" si="7"/>
        <v>0.07088807811586362</v>
      </c>
      <c r="D38">
        <v>2003</v>
      </c>
      <c r="E38" s="10">
        <f t="shared" si="8"/>
        <v>0.07316576610348213</v>
      </c>
      <c r="F38" s="10">
        <f t="shared" si="16"/>
        <v>-0.002277687987618515</v>
      </c>
      <c r="G38" s="8">
        <v>2003</v>
      </c>
      <c r="H38" s="9">
        <f t="shared" si="9"/>
        <v>10528.32254284234</v>
      </c>
      <c r="I38" s="9">
        <f t="shared" si="0"/>
        <v>10137053055.53153</v>
      </c>
      <c r="J38" s="9">
        <f t="shared" si="1"/>
        <v>7894.817361352709</v>
      </c>
      <c r="K38" s="9">
        <f t="shared" si="2"/>
        <v>7601418187</v>
      </c>
      <c r="L38" s="11">
        <v>962836.483616584</v>
      </c>
      <c r="M38" s="9">
        <f t="shared" si="3"/>
        <v>2535634868.5315304</v>
      </c>
      <c r="N38" s="9">
        <f>SUM(M$11:M38)</f>
        <v>29007814456.16655</v>
      </c>
      <c r="O38" s="9"/>
      <c r="P38">
        <v>2003</v>
      </c>
      <c r="Q38" s="10">
        <f t="shared" si="10"/>
        <v>0.07316576610348213</v>
      </c>
      <c r="R38" s="9">
        <f t="shared" si="11"/>
        <v>6288.7339690310255</v>
      </c>
      <c r="S38" s="11">
        <f t="shared" si="4"/>
        <v>53672534.11518683</v>
      </c>
      <c r="T38" s="9">
        <f t="shared" si="5"/>
        <v>337532288494.15204</v>
      </c>
      <c r="U38" s="9"/>
      <c r="V38" s="10">
        <f t="shared" si="12"/>
        <v>0.07088807811586362</v>
      </c>
      <c r="W38" s="9">
        <f t="shared" si="13"/>
        <v>8386.491616158577</v>
      </c>
      <c r="X38" s="11">
        <f t="shared" si="14"/>
        <v>53672534.11518683</v>
      </c>
      <c r="Y38" s="9">
        <f t="shared" si="6"/>
        <v>450124257374.9996</v>
      </c>
      <c r="Z38" s="9">
        <f t="shared" si="15"/>
        <v>112591968880.84753</v>
      </c>
      <c r="AA38" s="9">
        <f>SUM(Z$11:Z38)</f>
        <v>1335503273789.276</v>
      </c>
      <c r="AT38" s="9"/>
      <c r="AU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0"/>
    </row>
    <row r="39" spans="1:59" ht="15">
      <c r="A39">
        <v>2004</v>
      </c>
      <c r="B39" s="10">
        <f t="shared" si="7"/>
        <v>0.04630918541730522</v>
      </c>
      <c r="D39">
        <v>2004</v>
      </c>
      <c r="E39" s="10">
        <f t="shared" si="8"/>
        <v>0.06923869106382519</v>
      </c>
      <c r="F39" s="10">
        <f t="shared" si="16"/>
        <v>-0.022929505646519965</v>
      </c>
      <c r="G39" s="8">
        <v>2004</v>
      </c>
      <c r="H39" s="9">
        <f t="shared" si="9"/>
        <v>11015.88058361202</v>
      </c>
      <c r="I39" s="9">
        <f t="shared" si="0"/>
        <v>10993841178.839321</v>
      </c>
      <c r="J39" s="9">
        <f t="shared" si="1"/>
        <v>8441.444181640732</v>
      </c>
      <c r="K39" s="9">
        <f t="shared" si="2"/>
        <v>8424555435.999999</v>
      </c>
      <c r="L39" s="11">
        <v>997999.30612851</v>
      </c>
      <c r="M39" s="9">
        <f t="shared" si="3"/>
        <v>2569285742.839322</v>
      </c>
      <c r="N39" s="9">
        <f>SUM(M$11:M39)</f>
        <v>31577100199.00587</v>
      </c>
      <c r="O39" s="9"/>
      <c r="P39">
        <v>2004</v>
      </c>
      <c r="Q39" s="10">
        <f t="shared" si="10"/>
        <v>0.06923869106382519</v>
      </c>
      <c r="R39" s="9">
        <f t="shared" si="11"/>
        <v>6724.157677495348</v>
      </c>
      <c r="S39" s="11">
        <f t="shared" si="4"/>
        <v>54843770.85219126</v>
      </c>
      <c r="T39" s="9">
        <f t="shared" si="5"/>
        <v>368778162838.5575</v>
      </c>
      <c r="U39" s="9"/>
      <c r="V39" s="10">
        <f t="shared" si="12"/>
        <v>0.04630918541730522</v>
      </c>
      <c r="W39" s="9">
        <f t="shared" si="13"/>
        <v>8774.863211411941</v>
      </c>
      <c r="X39" s="11">
        <f t="shared" si="14"/>
        <v>54843770.85219126</v>
      </c>
      <c r="Y39" s="9">
        <f t="shared" si="6"/>
        <v>481246587225.99963</v>
      </c>
      <c r="Z39" s="9">
        <f t="shared" si="15"/>
        <v>112468424387.44214</v>
      </c>
      <c r="AA39" s="9">
        <f>SUM(Z$11:Z39)</f>
        <v>1447971698176.718</v>
      </c>
      <c r="AT39" s="9"/>
      <c r="AU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10"/>
    </row>
    <row r="40" spans="1:59" ht="15">
      <c r="A40">
        <v>2005</v>
      </c>
      <c r="B40" s="10">
        <f t="shared" si="7"/>
        <v>0.05083503879668494</v>
      </c>
      <c r="D40">
        <v>2005</v>
      </c>
      <c r="E40" s="10">
        <f t="shared" si="8"/>
        <v>0.03199667035614895</v>
      </c>
      <c r="F40" s="10">
        <f t="shared" si="16"/>
        <v>0.01883836844053599</v>
      </c>
      <c r="G40" s="8">
        <v>2005</v>
      </c>
      <c r="H40" s="9">
        <f t="shared" si="9"/>
        <v>11575.873300459585</v>
      </c>
      <c r="I40" s="9">
        <f t="shared" si="0"/>
        <v>11957583278.496588</v>
      </c>
      <c r="J40" s="9">
        <f t="shared" si="1"/>
        <v>8711.542288450522</v>
      </c>
      <c r="K40" s="9">
        <f t="shared" si="2"/>
        <v>8998802051</v>
      </c>
      <c r="L40" s="11">
        <v>1032974.616094135</v>
      </c>
      <c r="M40" s="9">
        <f t="shared" si="3"/>
        <v>2958781227.4965878</v>
      </c>
      <c r="N40" s="9">
        <f>SUM(M$11:M40)</f>
        <v>34535881426.50246</v>
      </c>
      <c r="O40" s="9"/>
      <c r="P40">
        <v>2005</v>
      </c>
      <c r="Q40" s="10">
        <f t="shared" si="10"/>
        <v>0.03199667035614895</v>
      </c>
      <c r="R40" s="9">
        <f t="shared" si="11"/>
        <v>6939.308334124935</v>
      </c>
      <c r="S40" s="11">
        <f t="shared" si="4"/>
        <v>55931464.35522121</v>
      </c>
      <c r="T40" s="9">
        <f t="shared" si="5"/>
        <v>388125676739.9983</v>
      </c>
      <c r="U40" s="9"/>
      <c r="V40" s="10">
        <f t="shared" si="12"/>
        <v>0.05083503879668494</v>
      </c>
      <c r="W40" s="9">
        <f t="shared" si="13"/>
        <v>9220.93372319967</v>
      </c>
      <c r="X40" s="11">
        <f t="shared" si="14"/>
        <v>55931464.35522121</v>
      </c>
      <c r="Y40" s="9">
        <f t="shared" si="6"/>
        <v>515740325860.9996</v>
      </c>
      <c r="Z40" s="9">
        <f t="shared" si="15"/>
        <v>127614649121.00128</v>
      </c>
      <c r="AA40" s="9">
        <f>SUM(Z$11:Z40)</f>
        <v>1575586347297.7192</v>
      </c>
      <c r="AT40" s="9"/>
      <c r="AU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10"/>
    </row>
    <row r="41" spans="1:59" ht="15">
      <c r="A41">
        <v>2006</v>
      </c>
      <c r="B41" s="10">
        <f t="shared" si="7"/>
        <v>0.052546266982413936</v>
      </c>
      <c r="D41">
        <v>2006</v>
      </c>
      <c r="E41" s="10">
        <f t="shared" si="8"/>
        <v>0.07341760964283539</v>
      </c>
      <c r="F41" s="10">
        <f t="shared" si="16"/>
        <v>-0.020871342660421455</v>
      </c>
      <c r="G41" s="8">
        <v>2006</v>
      </c>
      <c r="H41" s="9">
        <f t="shared" si="9"/>
        <v>12184.142229460133</v>
      </c>
      <c r="I41" s="9">
        <f t="shared" si="0"/>
        <v>12761775236.623379</v>
      </c>
      <c r="J41" s="9">
        <f t="shared" si="1"/>
        <v>9351.122899571035</v>
      </c>
      <c r="K41" s="9">
        <f t="shared" si="2"/>
        <v>9794446454</v>
      </c>
      <c r="L41" s="11">
        <v>1047408.5903040908</v>
      </c>
      <c r="M41" s="9">
        <f t="shared" si="3"/>
        <v>2967328782.6233788</v>
      </c>
      <c r="N41" s="9">
        <f>SUM(M$11:M41)</f>
        <v>37503210209.12584</v>
      </c>
      <c r="O41" s="3" t="s">
        <v>15</v>
      </c>
      <c r="P41">
        <v>2006</v>
      </c>
      <c r="Q41" s="10">
        <f t="shared" si="10"/>
        <v>0.07341760964283539</v>
      </c>
      <c r="R41" s="9">
        <f t="shared" si="11"/>
        <v>7448.775764590993</v>
      </c>
      <c r="S41" s="11">
        <f t="shared" si="4"/>
        <v>56858238.983834274</v>
      </c>
      <c r="T41" s="9">
        <f t="shared" si="5"/>
        <v>423524272560.10754</v>
      </c>
      <c r="U41" s="9"/>
      <c r="V41" s="10">
        <f t="shared" si="12"/>
        <v>0.052546266982413936</v>
      </c>
      <c r="W41" s="9">
        <f t="shared" si="13"/>
        <v>9705.459368446065</v>
      </c>
      <c r="X41" s="11">
        <f t="shared" si="14"/>
        <v>56858238.983834274</v>
      </c>
      <c r="Y41" s="9">
        <f t="shared" si="6"/>
        <v>551835328218.9996</v>
      </c>
      <c r="Z41" s="9">
        <f t="shared" si="15"/>
        <v>128311055658.89209</v>
      </c>
      <c r="AA41" s="9">
        <f>SUM(Z$11:Z41)</f>
        <v>1703897402956.6113</v>
      </c>
      <c r="AT41" s="9"/>
      <c r="AU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10"/>
    </row>
    <row r="42" spans="1:59" ht="15.75">
      <c r="A42">
        <v>2007</v>
      </c>
      <c r="B42" s="10">
        <f t="shared" si="7"/>
        <v>0.046596826430363114</v>
      </c>
      <c r="D42">
        <v>2007</v>
      </c>
      <c r="E42" s="10">
        <f t="shared" si="8"/>
        <v>0.06849811189873423</v>
      </c>
      <c r="F42" s="10">
        <f t="shared" si="16"/>
        <v>-0.021901285468371112</v>
      </c>
      <c r="G42" s="8">
        <v>2007</v>
      </c>
      <c r="H42" s="9">
        <f t="shared" si="9"/>
        <v>12751.884590129144</v>
      </c>
      <c r="I42" s="9">
        <f t="shared" si="0"/>
        <v>13426186613.17719</v>
      </c>
      <c r="J42" s="9">
        <f t="shared" si="1"/>
        <v>9991.65716232467</v>
      </c>
      <c r="K42" s="9">
        <f t="shared" si="2"/>
        <v>10520002176</v>
      </c>
      <c r="L42" s="11">
        <v>1052878.6171394621</v>
      </c>
      <c r="M42" s="9">
        <f t="shared" si="3"/>
        <v>2906184437.177191</v>
      </c>
      <c r="N42" s="1">
        <f>SUM(M$11:M42)</f>
        <v>40409394646.30303</v>
      </c>
      <c r="O42" s="3" t="s">
        <v>26</v>
      </c>
      <c r="P42">
        <v>2007</v>
      </c>
      <c r="Q42" s="10">
        <f t="shared" si="10"/>
        <v>0.06849811189873423</v>
      </c>
      <c r="R42" s="9">
        <f t="shared" si="11"/>
        <v>7959.002840422527</v>
      </c>
      <c r="S42" s="11">
        <f t="shared" si="4"/>
        <v>57419703</v>
      </c>
      <c r="T42" s="9">
        <f t="shared" si="5"/>
        <v>457003579273.2179</v>
      </c>
      <c r="U42" s="9"/>
      <c r="V42" s="10">
        <f t="shared" si="12"/>
        <v>0.046596826430363114</v>
      </c>
      <c r="W42" s="9">
        <f t="shared" si="13"/>
        <v>10157.702974064488</v>
      </c>
      <c r="X42" s="11">
        <f t="shared" si="14"/>
        <v>57419703</v>
      </c>
      <c r="Y42" s="9">
        <f t="shared" si="6"/>
        <v>583252287932.9996</v>
      </c>
      <c r="Z42" s="9">
        <f t="shared" si="15"/>
        <v>126248708659.78174</v>
      </c>
      <c r="AA42" s="1">
        <f>SUM(Z$11:Z42)</f>
        <v>1830146111616.393</v>
      </c>
      <c r="AB42" s="2" t="s">
        <v>27</v>
      </c>
      <c r="AT42" s="9"/>
      <c r="AU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10"/>
    </row>
    <row r="43" spans="7:28" ht="15">
      <c r="G43" s="8"/>
      <c r="H43" s="8"/>
      <c r="I43" s="8"/>
      <c r="J43" s="8"/>
      <c r="K43" s="8"/>
      <c r="M43" s="8"/>
      <c r="N43" s="8"/>
      <c r="O43" s="2" t="s">
        <v>28</v>
      </c>
      <c r="X43" s="11"/>
      <c r="AB43" s="2" t="s">
        <v>29</v>
      </c>
    </row>
    <row r="44" spans="6:62" ht="15">
      <c r="F44" s="18">
        <f>SUM(F12:F42)/31</f>
        <v>0.008756197051001408</v>
      </c>
      <c r="I44" s="9"/>
      <c r="M44" s="9">
        <f>SUM(M11:M42)</f>
        <v>40409394646.30303</v>
      </c>
      <c r="O44" s="2" t="s">
        <v>30</v>
      </c>
      <c r="X44" s="11"/>
      <c r="Z44" s="9">
        <f>SUM(Z11:Z42)</f>
        <v>1830146111616.393</v>
      </c>
      <c r="AB44" s="2" t="s">
        <v>18</v>
      </c>
      <c r="BD44" s="9"/>
      <c r="BE44" s="9"/>
      <c r="BF44" s="9"/>
      <c r="BH44" s="10"/>
      <c r="BJ44" s="9"/>
    </row>
    <row r="45" spans="2:43" ht="15">
      <c r="B45" s="9"/>
      <c r="F45" s="9"/>
      <c r="G45" s="9"/>
      <c r="H45" s="9"/>
      <c r="N45" s="12"/>
      <c r="O45" s="11"/>
      <c r="P45" s="11"/>
      <c r="Q45" s="9"/>
      <c r="R45" s="9"/>
      <c r="T45" s="12"/>
      <c r="AQ45" s="11"/>
    </row>
    <row r="46" spans="2:43" ht="15">
      <c r="B46" s="9"/>
      <c r="E46" s="9"/>
      <c r="F46" s="9"/>
      <c r="G46" s="9"/>
      <c r="H46" s="9"/>
      <c r="I46" s="10"/>
      <c r="N46" s="12"/>
      <c r="O46" s="11"/>
      <c r="P46" s="11"/>
      <c r="Q46" s="9"/>
      <c r="R46" s="9"/>
      <c r="T46" s="12"/>
      <c r="AQ46" s="11"/>
    </row>
    <row r="47" spans="1:43" ht="15">
      <c r="A47" s="2" t="s">
        <v>31</v>
      </c>
      <c r="B47" s="9"/>
      <c r="E47" s="9"/>
      <c r="F47" s="9"/>
      <c r="G47" s="9"/>
      <c r="H47" s="9"/>
      <c r="I47" s="10"/>
      <c r="N47" s="12"/>
      <c r="O47" s="11"/>
      <c r="P47" s="11"/>
      <c r="Q47" s="9"/>
      <c r="R47" s="9"/>
      <c r="T47" s="12"/>
      <c r="AQ47" s="11"/>
    </row>
    <row r="48" spans="1:43" ht="15">
      <c r="A48" s="13"/>
      <c r="T48" s="6" t="s">
        <v>32</v>
      </c>
      <c r="AQ48" s="11"/>
    </row>
    <row r="49" ht="15">
      <c r="AQ49" s="11"/>
    </row>
    <row r="50" spans="2:60" ht="15">
      <c r="B50" s="2" t="s">
        <v>33</v>
      </c>
      <c r="K50" s="2" t="s">
        <v>34</v>
      </c>
      <c r="L50" s="2"/>
      <c r="AQ50" s="11"/>
      <c r="BD50" s="9"/>
      <c r="BE50" s="9"/>
      <c r="BF50" s="9"/>
      <c r="BH50" s="10"/>
    </row>
    <row r="51" spans="2:43" ht="15">
      <c r="B51" s="5" t="s">
        <v>35</v>
      </c>
      <c r="C51" s="5" t="s">
        <v>35</v>
      </c>
      <c r="K51" s="5" t="s">
        <v>35</v>
      </c>
      <c r="L51" s="5"/>
      <c r="M51" s="5" t="s">
        <v>35</v>
      </c>
      <c r="N51" s="5" t="s">
        <v>35</v>
      </c>
      <c r="O51" s="5" t="s">
        <v>35</v>
      </c>
      <c r="AQ51" s="11"/>
    </row>
    <row r="52" spans="2:43" ht="15">
      <c r="B52" s="6" t="s">
        <v>36</v>
      </c>
      <c r="C52" s="6" t="s">
        <v>36</v>
      </c>
      <c r="E52" s="6" t="s">
        <v>37</v>
      </c>
      <c r="G52" s="6" t="s">
        <v>37</v>
      </c>
      <c r="K52" s="6" t="s">
        <v>36</v>
      </c>
      <c r="L52" s="6"/>
      <c r="M52" s="6" t="s">
        <v>36</v>
      </c>
      <c r="O52" s="6" t="s">
        <v>38</v>
      </c>
      <c r="Q52" s="6" t="s">
        <v>38</v>
      </c>
      <c r="AQ52" s="11"/>
    </row>
    <row r="53" spans="2:53" ht="15">
      <c r="B53" s="6" t="s">
        <v>39</v>
      </c>
      <c r="C53" s="6" t="s">
        <v>39</v>
      </c>
      <c r="H53" s="6" t="s">
        <v>2</v>
      </c>
      <c r="K53" s="6" t="s">
        <v>39</v>
      </c>
      <c r="L53" s="6"/>
      <c r="M53" s="6" t="s">
        <v>39</v>
      </c>
      <c r="R53" s="6" t="s">
        <v>40</v>
      </c>
      <c r="AQ53" s="11"/>
      <c r="BA53" s="9"/>
    </row>
    <row r="54" spans="2:43" ht="15">
      <c r="B54" s="6" t="s">
        <v>41</v>
      </c>
      <c r="C54" s="6" t="s">
        <v>42</v>
      </c>
      <c r="H54" s="6" t="s">
        <v>43</v>
      </c>
      <c r="K54" s="6" t="s">
        <v>41</v>
      </c>
      <c r="L54" s="6"/>
      <c r="M54" s="6" t="s">
        <v>42</v>
      </c>
      <c r="O54" s="17"/>
      <c r="R54" s="6" t="s">
        <v>43</v>
      </c>
      <c r="AQ54" s="11"/>
    </row>
    <row r="55" spans="1:43" ht="15">
      <c r="A55" s="2" t="s">
        <v>44</v>
      </c>
      <c r="B55" s="6" t="s">
        <v>45</v>
      </c>
      <c r="C55" s="6" t="s">
        <v>45</v>
      </c>
      <c r="D55" s="6" t="s">
        <v>46</v>
      </c>
      <c r="E55" s="6" t="s">
        <v>47</v>
      </c>
      <c r="F55" s="6" t="s">
        <v>48</v>
      </c>
      <c r="G55" s="6" t="s">
        <v>49</v>
      </c>
      <c r="H55" s="6" t="s">
        <v>50</v>
      </c>
      <c r="J55" s="2" t="s">
        <v>44</v>
      </c>
      <c r="K55" s="6" t="s">
        <v>45</v>
      </c>
      <c r="L55" s="6"/>
      <c r="M55" s="6" t="s">
        <v>45</v>
      </c>
      <c r="N55" s="6" t="s">
        <v>46</v>
      </c>
      <c r="O55" s="6" t="s">
        <v>47</v>
      </c>
      <c r="P55" s="6" t="s">
        <v>48</v>
      </c>
      <c r="Q55" s="6" t="s">
        <v>49</v>
      </c>
      <c r="R55" s="6" t="s">
        <v>50</v>
      </c>
      <c r="T55" s="6" t="s">
        <v>51</v>
      </c>
      <c r="AQ55" s="11"/>
    </row>
    <row r="56" spans="1:43" ht="15">
      <c r="A56" s="5" t="s">
        <v>35</v>
      </c>
      <c r="B56" s="5" t="s">
        <v>35</v>
      </c>
      <c r="C56" s="5" t="s">
        <v>35</v>
      </c>
      <c r="D56" s="5" t="s">
        <v>35</v>
      </c>
      <c r="E56" s="5" t="s">
        <v>35</v>
      </c>
      <c r="F56" s="5" t="s">
        <v>35</v>
      </c>
      <c r="G56" s="5" t="s">
        <v>35</v>
      </c>
      <c r="H56" s="5" t="s">
        <v>35</v>
      </c>
      <c r="J56" s="5" t="s">
        <v>35</v>
      </c>
      <c r="K56" s="5" t="s">
        <v>35</v>
      </c>
      <c r="L56" s="5"/>
      <c r="M56" s="5" t="s">
        <v>35</v>
      </c>
      <c r="N56" s="5" t="s">
        <v>35</v>
      </c>
      <c r="O56" s="5" t="s">
        <v>35</v>
      </c>
      <c r="P56" s="5" t="s">
        <v>35</v>
      </c>
      <c r="Q56" s="5" t="s">
        <v>35</v>
      </c>
      <c r="R56" s="5" t="s">
        <v>35</v>
      </c>
      <c r="T56" s="4" t="s">
        <v>35</v>
      </c>
      <c r="AQ56" s="11"/>
    </row>
    <row r="57" spans="1:43" ht="15">
      <c r="A57">
        <v>1976</v>
      </c>
      <c r="B57" s="9">
        <v>43719711000</v>
      </c>
      <c r="C57" s="9">
        <v>6163505000</v>
      </c>
      <c r="D57" s="12">
        <f aca="true" t="shared" si="17" ref="D57:D88">(B57+C57)/B57</f>
        <v>1.14097771597804</v>
      </c>
      <c r="E57" s="11">
        <v>33978775</v>
      </c>
      <c r="F57" s="11">
        <f aca="true" t="shared" si="18" ref="F57:F87">D57*E57</f>
        <v>38769025.091231726</v>
      </c>
      <c r="G57" s="9">
        <v>44954838000</v>
      </c>
      <c r="H57" s="9">
        <f aca="true" t="shared" si="19" ref="H57:H88">G57/F57</f>
        <v>1159.5555445155442</v>
      </c>
      <c r="J57">
        <v>1976</v>
      </c>
      <c r="K57" s="9">
        <v>743351000</v>
      </c>
      <c r="L57" s="9"/>
      <c r="M57" s="9">
        <v>130313000</v>
      </c>
      <c r="N57" s="12">
        <f aca="true" t="shared" si="20" ref="N57:N88">(K57+M57)/K57</f>
        <v>1.1753048021728632</v>
      </c>
      <c r="O57" s="11">
        <v>470509</v>
      </c>
      <c r="P57" s="11">
        <f aca="true" t="shared" si="21" ref="P57:P88">N57*O57</f>
        <v>552991.4871655516</v>
      </c>
      <c r="Q57" s="9">
        <v>804987000</v>
      </c>
      <c r="R57" s="9">
        <f aca="true" t="shared" si="22" ref="R57:R88">Q57/P57</f>
        <v>1455.6951032394597</v>
      </c>
      <c r="T57" s="10">
        <f aca="true" t="shared" si="23" ref="T57:T88">(R57/H57)-1</f>
        <v>0.2553905762639779</v>
      </c>
      <c r="AQ57" s="11"/>
    </row>
    <row r="58" spans="1:43" ht="15">
      <c r="A58">
        <v>1977</v>
      </c>
      <c r="B58" s="9">
        <v>50587313000</v>
      </c>
      <c r="C58" s="9">
        <v>7236573000</v>
      </c>
      <c r="D58" s="12">
        <f t="shared" si="17"/>
        <v>1.1430511440684743</v>
      </c>
      <c r="E58" s="11">
        <v>34273444</v>
      </c>
      <c r="F58" s="11">
        <f t="shared" si="18"/>
        <v>39176299.375366785</v>
      </c>
      <c r="G58" s="9">
        <v>51646591000</v>
      </c>
      <c r="H58" s="9">
        <f t="shared" si="19"/>
        <v>1318.3121382943655</v>
      </c>
      <c r="J58">
        <v>1977</v>
      </c>
      <c r="K58" s="9">
        <v>830639000</v>
      </c>
      <c r="L58" s="9"/>
      <c r="M58" s="9">
        <v>142098000</v>
      </c>
      <c r="N58" s="12">
        <f t="shared" si="20"/>
        <v>1.171070705806012</v>
      </c>
      <c r="O58" s="11">
        <v>483921</v>
      </c>
      <c r="P58" s="11">
        <f t="shared" si="21"/>
        <v>566705.7070243511</v>
      </c>
      <c r="Q58" s="9">
        <v>899829000</v>
      </c>
      <c r="R58" s="9">
        <f t="shared" si="22"/>
        <v>1587.8241366666432</v>
      </c>
      <c r="T58" s="10">
        <f t="shared" si="23"/>
        <v>0.20443716669481082</v>
      </c>
      <c r="AQ58" s="11"/>
    </row>
    <row r="59" spans="1:43" ht="15">
      <c r="A59">
        <v>1978</v>
      </c>
      <c r="B59" s="9">
        <v>57621345000</v>
      </c>
      <c r="C59" s="9">
        <v>8450661000</v>
      </c>
      <c r="D59" s="12">
        <f t="shared" si="17"/>
        <v>1.1466585169089685</v>
      </c>
      <c r="E59" s="11">
        <v>34505841</v>
      </c>
      <c r="F59" s="11">
        <f t="shared" si="18"/>
        <v>39566416.46575668</v>
      </c>
      <c r="G59" s="9">
        <v>58179834000</v>
      </c>
      <c r="H59" s="9">
        <f t="shared" si="19"/>
        <v>1470.4347574755113</v>
      </c>
      <c r="J59">
        <v>1978</v>
      </c>
      <c r="K59" s="9">
        <v>922385000</v>
      </c>
      <c r="L59" s="9"/>
      <c r="M59" s="9">
        <v>157074000</v>
      </c>
      <c r="N59" s="12">
        <f t="shared" si="20"/>
        <v>1.1702911474059097</v>
      </c>
      <c r="O59" s="11">
        <v>497471</v>
      </c>
      <c r="P59" s="11">
        <f t="shared" si="21"/>
        <v>582185.9073911653</v>
      </c>
      <c r="Q59" s="9">
        <v>1010402000</v>
      </c>
      <c r="R59" s="9">
        <f t="shared" si="22"/>
        <v>1735.5315324064009</v>
      </c>
      <c r="T59" s="10">
        <f t="shared" si="23"/>
        <v>0.18028462234258935</v>
      </c>
      <c r="AQ59" s="11"/>
    </row>
    <row r="60" spans="1:43" ht="15">
      <c r="A60">
        <v>1979</v>
      </c>
      <c r="B60" s="9">
        <v>66821103000</v>
      </c>
      <c r="C60" s="9">
        <v>9901464000</v>
      </c>
      <c r="D60" s="12">
        <f t="shared" si="17"/>
        <v>1.148178697379479</v>
      </c>
      <c r="E60" s="11">
        <v>35099231</v>
      </c>
      <c r="F60" s="11">
        <f t="shared" si="18"/>
        <v>40300189.32860143</v>
      </c>
      <c r="G60" s="9">
        <v>66003741000</v>
      </c>
      <c r="H60" s="9">
        <f t="shared" si="19"/>
        <v>1637.802256009664</v>
      </c>
      <c r="J60">
        <v>1979</v>
      </c>
      <c r="K60" s="9">
        <v>1060112000</v>
      </c>
      <c r="L60" s="9"/>
      <c r="M60" s="9">
        <v>175237000</v>
      </c>
      <c r="N60" s="12">
        <f t="shared" si="20"/>
        <v>1.1653004588194456</v>
      </c>
      <c r="O60" s="11">
        <v>510631</v>
      </c>
      <c r="P60" s="11">
        <f t="shared" si="21"/>
        <v>595038.5385874324</v>
      </c>
      <c r="Q60" s="9">
        <v>1160396000</v>
      </c>
      <c r="R60" s="9">
        <f t="shared" si="22"/>
        <v>1950.1190675055689</v>
      </c>
      <c r="T60" s="10">
        <f t="shared" si="23"/>
        <v>0.19069262504060314</v>
      </c>
      <c r="AQ60" s="11"/>
    </row>
    <row r="61" spans="1:43" ht="15">
      <c r="A61">
        <v>1980</v>
      </c>
      <c r="B61" s="9">
        <v>77817510000</v>
      </c>
      <c r="C61" s="9">
        <v>11670660000</v>
      </c>
      <c r="D61" s="12">
        <f t="shared" si="17"/>
        <v>1.1499747293379086</v>
      </c>
      <c r="E61" s="11">
        <v>36143445</v>
      </c>
      <c r="F61" s="11">
        <f t="shared" si="18"/>
        <v>41564048.38121458</v>
      </c>
      <c r="G61" s="9">
        <v>76851146000</v>
      </c>
      <c r="H61" s="9">
        <f t="shared" si="19"/>
        <v>1848.9812468492335</v>
      </c>
      <c r="J61">
        <v>1980</v>
      </c>
      <c r="K61" s="9">
        <v>1212870000</v>
      </c>
      <c r="L61" s="9"/>
      <c r="M61" s="9">
        <v>215632000</v>
      </c>
      <c r="N61" s="12">
        <f t="shared" si="20"/>
        <v>1.177786572344934</v>
      </c>
      <c r="O61" s="11">
        <v>531657</v>
      </c>
      <c r="P61" s="11">
        <f t="shared" si="21"/>
        <v>626178.4756931905</v>
      </c>
      <c r="Q61" s="9">
        <v>1388697000</v>
      </c>
      <c r="R61" s="9">
        <f t="shared" si="22"/>
        <v>2217.7335279094164</v>
      </c>
      <c r="T61" s="10">
        <f t="shared" si="23"/>
        <v>0.19943538188316245</v>
      </c>
      <c r="AQ61" s="11"/>
    </row>
    <row r="62" spans="1:20" ht="15">
      <c r="A62">
        <v>1981</v>
      </c>
      <c r="B62" s="9">
        <v>92459297000</v>
      </c>
      <c r="C62" s="9">
        <v>13943963000</v>
      </c>
      <c r="D62" s="12">
        <f t="shared" si="17"/>
        <v>1.1508119080766968</v>
      </c>
      <c r="E62" s="11">
        <v>36438232</v>
      </c>
      <c r="F62" s="11">
        <f t="shared" si="18"/>
        <v>41933551.29486135</v>
      </c>
      <c r="G62" s="9">
        <v>90572422000</v>
      </c>
      <c r="H62" s="9">
        <f t="shared" si="19"/>
        <v>2159.9034473166357</v>
      </c>
      <c r="J62">
        <v>1981</v>
      </c>
      <c r="K62" s="9">
        <v>1397327000</v>
      </c>
      <c r="L62" s="9"/>
      <c r="M62" s="9">
        <v>244044000</v>
      </c>
      <c r="N62" s="12">
        <f t="shared" si="20"/>
        <v>1.1746506007541542</v>
      </c>
      <c r="O62" s="11">
        <v>541350</v>
      </c>
      <c r="P62" s="11">
        <f t="shared" si="21"/>
        <v>635897.1027182613</v>
      </c>
      <c r="Q62" s="9">
        <v>1568479000</v>
      </c>
      <c r="R62" s="9">
        <f t="shared" si="22"/>
        <v>2466.5610100993426</v>
      </c>
      <c r="T62" s="10">
        <f t="shared" si="23"/>
        <v>0.1419774403173828</v>
      </c>
    </row>
    <row r="63" spans="1:20" ht="15">
      <c r="A63">
        <v>1982</v>
      </c>
      <c r="B63" s="9">
        <v>109301628000</v>
      </c>
      <c r="C63" s="9">
        <v>16659586000</v>
      </c>
      <c r="D63" s="12">
        <f t="shared" si="17"/>
        <v>1.1524184616902504</v>
      </c>
      <c r="E63" s="11">
        <v>36379446</v>
      </c>
      <c r="F63" s="11">
        <f t="shared" si="18"/>
        <v>41924345.19646353</v>
      </c>
      <c r="G63" s="9">
        <v>104875624000</v>
      </c>
      <c r="H63" s="9">
        <f t="shared" si="19"/>
        <v>2501.5447112778434</v>
      </c>
      <c r="J63">
        <v>1982</v>
      </c>
      <c r="K63" s="9">
        <v>1615076000</v>
      </c>
      <c r="L63" s="9"/>
      <c r="M63" s="9">
        <v>274092000</v>
      </c>
      <c r="N63" s="12">
        <f t="shared" si="20"/>
        <v>1.16970842239003</v>
      </c>
      <c r="O63" s="11">
        <v>551223</v>
      </c>
      <c r="P63" s="11">
        <f t="shared" si="21"/>
        <v>644770.1857150996</v>
      </c>
      <c r="Q63" s="9">
        <v>1769362000</v>
      </c>
      <c r="R63" s="9">
        <f t="shared" si="22"/>
        <v>2744.174651992697</v>
      </c>
      <c r="T63" s="10">
        <f t="shared" si="23"/>
        <v>0.0969920464027656</v>
      </c>
    </row>
    <row r="64" spans="1:20" ht="15">
      <c r="A64">
        <v>1983</v>
      </c>
      <c r="B64" s="9">
        <v>125925132000</v>
      </c>
      <c r="C64" s="9">
        <v>19215671000</v>
      </c>
      <c r="D64" s="12">
        <f t="shared" si="17"/>
        <v>1.1525959964846413</v>
      </c>
      <c r="E64" s="11">
        <v>36151780</v>
      </c>
      <c r="F64" s="11">
        <f t="shared" si="18"/>
        <v>41668396.89379352</v>
      </c>
      <c r="G64" s="9">
        <v>116437675000</v>
      </c>
      <c r="H64" s="9">
        <f t="shared" si="19"/>
        <v>2794.388161771189</v>
      </c>
      <c r="J64">
        <v>1983</v>
      </c>
      <c r="K64" s="9">
        <v>1877370000</v>
      </c>
      <c r="L64" s="9"/>
      <c r="M64" s="9">
        <v>326146000</v>
      </c>
      <c r="N64" s="12">
        <f t="shared" si="20"/>
        <v>1.1737249450028497</v>
      </c>
      <c r="O64" s="11">
        <v>575425</v>
      </c>
      <c r="P64" s="11">
        <f t="shared" si="21"/>
        <v>675390.6764782649</v>
      </c>
      <c r="Q64" s="9">
        <v>1974330000</v>
      </c>
      <c r="R64" s="9">
        <f t="shared" si="22"/>
        <v>2923.2414197585344</v>
      </c>
      <c r="T64" s="10">
        <f t="shared" si="23"/>
        <v>0.04611143854319555</v>
      </c>
    </row>
    <row r="65" spans="1:20" ht="15">
      <c r="A65">
        <v>1984</v>
      </c>
      <c r="B65" s="9">
        <v>133538635000</v>
      </c>
      <c r="C65" s="9">
        <v>22281072000</v>
      </c>
      <c r="D65" s="12">
        <f t="shared" si="17"/>
        <v>1.1668511288886545</v>
      </c>
      <c r="E65" s="11">
        <v>35155462</v>
      </c>
      <c r="F65" s="11">
        <f t="shared" si="18"/>
        <v>41021190.52130219</v>
      </c>
      <c r="G65" s="9">
        <v>123336420000</v>
      </c>
      <c r="H65" s="9">
        <f t="shared" si="19"/>
        <v>3006.651402180825</v>
      </c>
      <c r="J65">
        <v>1984</v>
      </c>
      <c r="K65" s="9">
        <v>1943328000</v>
      </c>
      <c r="L65" s="9"/>
      <c r="M65" s="9">
        <v>351143000</v>
      </c>
      <c r="N65" s="12">
        <f t="shared" si="20"/>
        <v>1.1806915765120454</v>
      </c>
      <c r="O65" s="11">
        <v>573299</v>
      </c>
      <c r="P65" s="11">
        <f t="shared" si="21"/>
        <v>676889.3001227791</v>
      </c>
      <c r="Q65" s="9">
        <v>2064778000</v>
      </c>
      <c r="R65" s="9">
        <f t="shared" si="22"/>
        <v>3050.3924343692174</v>
      </c>
      <c r="T65" s="10">
        <f t="shared" si="23"/>
        <v>0.014548088999165598</v>
      </c>
    </row>
    <row r="66" spans="1:20" ht="15">
      <c r="A66">
        <v>1985</v>
      </c>
      <c r="B66" s="9">
        <v>136893011000</v>
      </c>
      <c r="C66" s="9">
        <v>26358986000</v>
      </c>
      <c r="D66" s="12">
        <f t="shared" si="17"/>
        <v>1.1925517293209367</v>
      </c>
      <c r="E66" s="11">
        <v>33448631</v>
      </c>
      <c r="F66" s="11">
        <f t="shared" si="18"/>
        <v>39889222.74246789</v>
      </c>
      <c r="G66" s="9">
        <v>130499066000</v>
      </c>
      <c r="H66" s="9">
        <f t="shared" si="19"/>
        <v>3271.536947273348</v>
      </c>
      <c r="J66">
        <v>1985</v>
      </c>
      <c r="K66" s="9">
        <v>1998481000</v>
      </c>
      <c r="L66" s="9"/>
      <c r="M66" s="9">
        <v>404321000</v>
      </c>
      <c r="N66" s="12">
        <f t="shared" si="20"/>
        <v>1.2023141576026992</v>
      </c>
      <c r="O66" s="11">
        <v>549717</v>
      </c>
      <c r="P66" s="11">
        <f t="shared" si="21"/>
        <v>660932.531774883</v>
      </c>
      <c r="Q66" s="9">
        <v>2142689000</v>
      </c>
      <c r="R66" s="9">
        <f t="shared" si="22"/>
        <v>3241.917891749064</v>
      </c>
      <c r="T66" s="10">
        <f t="shared" si="23"/>
        <v>-0.009053559841031178</v>
      </c>
    </row>
    <row r="67" spans="1:20" ht="15">
      <c r="A67">
        <v>1986</v>
      </c>
      <c r="B67" s="9">
        <v>146704282000</v>
      </c>
      <c r="C67" s="9">
        <v>31698179000</v>
      </c>
      <c r="D67" s="12">
        <f t="shared" si="17"/>
        <v>1.2160685330234602</v>
      </c>
      <c r="E67" s="11">
        <v>32378796</v>
      </c>
      <c r="F67" s="11">
        <f t="shared" si="18"/>
        <v>39374834.95278588</v>
      </c>
      <c r="G67" s="9">
        <v>140654175000</v>
      </c>
      <c r="H67" s="9">
        <f t="shared" si="19"/>
        <v>3572.184497246974</v>
      </c>
      <c r="J67">
        <v>1986</v>
      </c>
      <c r="K67" s="9">
        <v>2066994000</v>
      </c>
      <c r="L67" s="9"/>
      <c r="M67" s="9">
        <v>488408000</v>
      </c>
      <c r="N67" s="12">
        <f t="shared" si="20"/>
        <v>1.2362890264799995</v>
      </c>
      <c r="O67" s="11">
        <v>536183</v>
      </c>
      <c r="P67" s="11">
        <f t="shared" si="21"/>
        <v>662877.1590851255</v>
      </c>
      <c r="Q67" s="9">
        <v>2266202000</v>
      </c>
      <c r="R67" s="9">
        <f t="shared" si="22"/>
        <v>3418.7359889239724</v>
      </c>
      <c r="T67" s="10">
        <f t="shared" si="23"/>
        <v>-0.04295649019283909</v>
      </c>
    </row>
    <row r="68" spans="1:20" ht="15">
      <c r="A68">
        <v>1987</v>
      </c>
      <c r="B68" s="9">
        <v>160170394000</v>
      </c>
      <c r="C68" s="9">
        <v>37928124000</v>
      </c>
      <c r="D68" s="12">
        <f t="shared" si="17"/>
        <v>1.2367985933779997</v>
      </c>
      <c r="E68" s="11">
        <v>31600817</v>
      </c>
      <c r="F68" s="11">
        <f t="shared" si="18"/>
        <v>39083846.01519558</v>
      </c>
      <c r="G68" s="9">
        <v>152584542000</v>
      </c>
      <c r="H68" s="9">
        <f t="shared" si="19"/>
        <v>3904.030886332834</v>
      </c>
      <c r="J68">
        <v>1987</v>
      </c>
      <c r="K68" s="9">
        <v>2281790000</v>
      </c>
      <c r="L68" s="9"/>
      <c r="M68" s="9">
        <v>526810000</v>
      </c>
      <c r="N68" s="12">
        <f t="shared" si="20"/>
        <v>1.2308757598201412</v>
      </c>
      <c r="O68" s="11">
        <v>539098</v>
      </c>
      <c r="P68" s="11">
        <f t="shared" si="21"/>
        <v>663562.6603675184</v>
      </c>
      <c r="Q68" s="9">
        <v>2455947000</v>
      </c>
      <c r="R68" s="9">
        <f t="shared" si="22"/>
        <v>3701.1531038225658</v>
      </c>
      <c r="T68" s="10">
        <f t="shared" si="23"/>
        <v>-0.051966233981524</v>
      </c>
    </row>
    <row r="69" spans="1:20" ht="15">
      <c r="A69">
        <v>1988</v>
      </c>
      <c r="B69" s="9">
        <v>179065350000</v>
      </c>
      <c r="C69" s="9">
        <v>45769049000</v>
      </c>
      <c r="D69" s="12">
        <f t="shared" si="17"/>
        <v>1.2555996958652247</v>
      </c>
      <c r="E69" s="11">
        <v>31452835</v>
      </c>
      <c r="F69" s="11">
        <f t="shared" si="18"/>
        <v>39492170.060099095</v>
      </c>
      <c r="G69" s="9">
        <v>168722539000</v>
      </c>
      <c r="H69" s="9">
        <f t="shared" si="19"/>
        <v>4272.303566586451</v>
      </c>
      <c r="J69">
        <v>1988</v>
      </c>
      <c r="K69" s="9">
        <v>2388975000</v>
      </c>
      <c r="L69" s="9"/>
      <c r="M69" s="9">
        <v>586825000</v>
      </c>
      <c r="N69" s="12">
        <f t="shared" si="20"/>
        <v>1.2456388199960233</v>
      </c>
      <c r="O69" s="11">
        <v>547572</v>
      </c>
      <c r="P69" s="11">
        <f t="shared" si="21"/>
        <v>682076.9399428625</v>
      </c>
      <c r="Q69" s="9">
        <v>2745731000</v>
      </c>
      <c r="R69" s="9">
        <f t="shared" si="22"/>
        <v>4025.544391267662</v>
      </c>
      <c r="T69" s="10">
        <f t="shared" si="23"/>
        <v>-0.05775787499013052</v>
      </c>
    </row>
    <row r="70" spans="1:20" ht="15">
      <c r="A70">
        <v>1989</v>
      </c>
      <c r="B70" s="9">
        <v>203038163000</v>
      </c>
      <c r="C70" s="9">
        <v>54877739000</v>
      </c>
      <c r="D70" s="12">
        <f t="shared" si="17"/>
        <v>1.2702828778055877</v>
      </c>
      <c r="E70" s="11">
        <v>31116048</v>
      </c>
      <c r="F70" s="11">
        <f t="shared" si="18"/>
        <v>39526182.9993768</v>
      </c>
      <c r="G70" s="9">
        <v>184897504000</v>
      </c>
      <c r="H70" s="9">
        <f t="shared" si="19"/>
        <v>4677.8487060821235</v>
      </c>
      <c r="J70">
        <v>1989</v>
      </c>
      <c r="K70" s="9">
        <v>2676342000</v>
      </c>
      <c r="L70" s="9"/>
      <c r="M70" s="9">
        <v>699604000</v>
      </c>
      <c r="N70" s="12">
        <f t="shared" si="20"/>
        <v>1.261403064331838</v>
      </c>
      <c r="O70" s="11">
        <v>556171</v>
      </c>
      <c r="P70" s="11">
        <f t="shared" si="21"/>
        <v>701555.8036925027</v>
      </c>
      <c r="Q70" s="9">
        <v>3022679000</v>
      </c>
      <c r="R70" s="9">
        <f t="shared" si="22"/>
        <v>4308.536803616642</v>
      </c>
      <c r="T70" s="10">
        <f t="shared" si="23"/>
        <v>-0.07894909084710322</v>
      </c>
    </row>
    <row r="71" spans="1:20" ht="15">
      <c r="A71">
        <v>1990</v>
      </c>
      <c r="B71" s="9">
        <v>230252962000</v>
      </c>
      <c r="C71" s="9">
        <v>67177019000</v>
      </c>
      <c r="D71" s="12">
        <f t="shared" si="17"/>
        <v>1.2917531154278918</v>
      </c>
      <c r="E71" s="11">
        <v>31181046</v>
      </c>
      <c r="F71" s="11">
        <f t="shared" si="18"/>
        <v>40278213.31280041</v>
      </c>
      <c r="G71" s="9">
        <v>203692591000</v>
      </c>
      <c r="H71" s="9">
        <f t="shared" si="19"/>
        <v>5057.140678463673</v>
      </c>
      <c r="J71">
        <v>1990</v>
      </c>
      <c r="K71" s="9">
        <v>2962713000</v>
      </c>
      <c r="L71" s="9"/>
      <c r="M71" s="9">
        <v>811007000</v>
      </c>
      <c r="N71" s="12">
        <f t="shared" si="20"/>
        <v>1.2737379557182893</v>
      </c>
      <c r="O71" s="11">
        <v>562280</v>
      </c>
      <c r="P71" s="11">
        <f t="shared" si="21"/>
        <v>716197.3777412797</v>
      </c>
      <c r="Q71" s="9">
        <v>3346704000</v>
      </c>
      <c r="R71" s="9">
        <f t="shared" si="22"/>
        <v>4672.879438004546</v>
      </c>
      <c r="T71" s="10">
        <f t="shared" si="23"/>
        <v>-0.07598389384253068</v>
      </c>
    </row>
    <row r="72" spans="1:20" ht="15">
      <c r="A72">
        <v>1991</v>
      </c>
      <c r="B72" s="9">
        <v>260488833000</v>
      </c>
      <c r="C72" s="9">
        <v>82901849000</v>
      </c>
      <c r="D72" s="12">
        <f t="shared" si="17"/>
        <v>1.3182549057678798</v>
      </c>
      <c r="E72" s="11">
        <v>31064283</v>
      </c>
      <c r="F72" s="11">
        <f t="shared" si="18"/>
        <v>40950643.458911754</v>
      </c>
      <c r="G72" s="9">
        <v>225023388000</v>
      </c>
      <c r="H72" s="9">
        <f t="shared" si="19"/>
        <v>5494.990285702825</v>
      </c>
      <c r="J72">
        <v>1991</v>
      </c>
      <c r="K72" s="9">
        <v>3112938000</v>
      </c>
      <c r="L72" s="9"/>
      <c r="M72" s="9">
        <v>939173000</v>
      </c>
      <c r="N72" s="12">
        <f t="shared" si="20"/>
        <v>1.3016998732387217</v>
      </c>
      <c r="O72" s="11">
        <v>558787</v>
      </c>
      <c r="P72" s="11">
        <f t="shared" si="21"/>
        <v>727372.9670674456</v>
      </c>
      <c r="Q72" s="9">
        <v>3551799000</v>
      </c>
      <c r="R72" s="9">
        <f t="shared" si="22"/>
        <v>4883.050595514721</v>
      </c>
      <c r="T72" s="10">
        <f t="shared" si="23"/>
        <v>-0.11136319781679738</v>
      </c>
    </row>
    <row r="73" spans="1:20" ht="15">
      <c r="A73">
        <v>1992</v>
      </c>
      <c r="B73" s="9">
        <v>293751428000</v>
      </c>
      <c r="C73" s="9">
        <v>100234696000</v>
      </c>
      <c r="D73" s="12">
        <f t="shared" si="17"/>
        <v>1.3412228382426792</v>
      </c>
      <c r="E73" s="11">
        <v>31033557</v>
      </c>
      <c r="F73" s="11">
        <f t="shared" si="18"/>
        <v>41622915.400305964</v>
      </c>
      <c r="G73" s="9">
        <v>248094866000</v>
      </c>
      <c r="H73" s="9">
        <f t="shared" si="19"/>
        <v>5960.535527460344</v>
      </c>
      <c r="J73">
        <v>1992</v>
      </c>
      <c r="K73" s="9">
        <v>3412619000</v>
      </c>
      <c r="L73" s="9"/>
      <c r="M73" s="9">
        <v>1111800000</v>
      </c>
      <c r="N73" s="12">
        <f t="shared" si="20"/>
        <v>1.3257908368909626</v>
      </c>
      <c r="O73" s="11">
        <v>565803</v>
      </c>
      <c r="P73" s="11">
        <f t="shared" si="21"/>
        <v>750136.4328854172</v>
      </c>
      <c r="Q73" s="9">
        <v>3894755000</v>
      </c>
      <c r="R73" s="9">
        <f t="shared" si="22"/>
        <v>5192.062175968089</v>
      </c>
      <c r="T73" s="10">
        <f t="shared" si="23"/>
        <v>-0.12892689724805406</v>
      </c>
    </row>
    <row r="74" spans="1:20" ht="15">
      <c r="A74">
        <v>1993</v>
      </c>
      <c r="B74" s="9">
        <v>315664020000</v>
      </c>
      <c r="C74" s="9">
        <v>115654988000</v>
      </c>
      <c r="D74" s="12">
        <f t="shared" si="17"/>
        <v>1.3663863496384543</v>
      </c>
      <c r="E74" s="11">
        <v>30748051</v>
      </c>
      <c r="F74" s="11">
        <f t="shared" si="18"/>
        <v>42013717.164387025</v>
      </c>
      <c r="G74" s="9">
        <v>266089085000</v>
      </c>
      <c r="H74" s="9">
        <f t="shared" si="19"/>
        <v>6333.385926288634</v>
      </c>
      <c r="J74">
        <v>1993</v>
      </c>
      <c r="K74" s="9">
        <v>3716824000</v>
      </c>
      <c r="L74" s="9"/>
      <c r="M74" s="9">
        <v>1233991000</v>
      </c>
      <c r="N74" s="12">
        <f t="shared" si="20"/>
        <v>1.3320014614627973</v>
      </c>
      <c r="O74" s="11">
        <v>559278</v>
      </c>
      <c r="P74" s="11">
        <f t="shared" si="21"/>
        <v>744959.1133639903</v>
      </c>
      <c r="Q74" s="9">
        <v>4256334000</v>
      </c>
      <c r="R74" s="9">
        <f t="shared" si="22"/>
        <v>5713.513565569788</v>
      </c>
      <c r="T74" s="10">
        <f t="shared" si="23"/>
        <v>-0.09787377051284352</v>
      </c>
    </row>
    <row r="75" spans="1:20" ht="15">
      <c r="A75">
        <v>1994</v>
      </c>
      <c r="B75" s="9">
        <v>333140283000</v>
      </c>
      <c r="C75" s="9">
        <v>130245768000</v>
      </c>
      <c r="D75" s="12">
        <f t="shared" si="17"/>
        <v>1.3909637310357932</v>
      </c>
      <c r="E75" s="11">
        <v>30718136</v>
      </c>
      <c r="F75" s="11">
        <f t="shared" si="18"/>
        <v>42727813.06102492</v>
      </c>
      <c r="G75" s="9">
        <v>275778770000</v>
      </c>
      <c r="H75" s="9">
        <f t="shared" si="19"/>
        <v>6454.315122707683</v>
      </c>
      <c r="J75">
        <v>1994</v>
      </c>
      <c r="K75" s="9">
        <v>3862787000</v>
      </c>
      <c r="L75" s="9"/>
      <c r="M75" s="9">
        <v>1321202000</v>
      </c>
      <c r="N75" s="12">
        <f t="shared" si="20"/>
        <v>1.3420333557092328</v>
      </c>
      <c r="O75" s="11">
        <v>556575</v>
      </c>
      <c r="P75" s="11">
        <f t="shared" si="21"/>
        <v>746942.2149538662</v>
      </c>
      <c r="Q75" s="9">
        <v>4427042000</v>
      </c>
      <c r="R75" s="9">
        <f t="shared" si="22"/>
        <v>5926.886861353029</v>
      </c>
      <c r="T75" s="10">
        <f t="shared" si="23"/>
        <v>-0.08171715376880917</v>
      </c>
    </row>
    <row r="76" spans="1:20" ht="15">
      <c r="A76">
        <v>1995</v>
      </c>
      <c r="B76" s="9">
        <v>347270545000</v>
      </c>
      <c r="C76" s="9">
        <v>148616808000</v>
      </c>
      <c r="D76" s="12">
        <f t="shared" si="17"/>
        <v>1.427956848456583</v>
      </c>
      <c r="E76" s="11">
        <v>30945357</v>
      </c>
      <c r="F76" s="11">
        <f t="shared" si="18"/>
        <v>44188634.45608386</v>
      </c>
      <c r="G76" s="9">
        <v>285588378000</v>
      </c>
      <c r="H76" s="9">
        <f t="shared" si="19"/>
        <v>6462.937393637436</v>
      </c>
      <c r="J76">
        <v>1995</v>
      </c>
      <c r="K76" s="9">
        <v>4060569000</v>
      </c>
      <c r="L76" s="9"/>
      <c r="M76" s="9">
        <v>1437835000</v>
      </c>
      <c r="N76" s="12">
        <f t="shared" si="20"/>
        <v>1.3540969258249276</v>
      </c>
      <c r="O76" s="11">
        <v>574075</v>
      </c>
      <c r="P76" s="11">
        <f t="shared" si="21"/>
        <v>777353.1926929452</v>
      </c>
      <c r="Q76" s="9">
        <v>4661749000</v>
      </c>
      <c r="R76" s="9">
        <f t="shared" si="22"/>
        <v>5996.950991930115</v>
      </c>
      <c r="T76" s="10">
        <f t="shared" si="23"/>
        <v>-0.07210133308208588</v>
      </c>
    </row>
    <row r="77" spans="1:20" ht="15">
      <c r="A77">
        <v>1996</v>
      </c>
      <c r="B77" s="9">
        <v>364315411305</v>
      </c>
      <c r="C77" s="9">
        <v>165262034113</v>
      </c>
      <c r="D77" s="12">
        <f t="shared" si="17"/>
        <v>1.4536235058545048</v>
      </c>
      <c r="E77" s="11">
        <v>31098959</v>
      </c>
      <c r="F77" s="11">
        <f t="shared" si="18"/>
        <v>45206177.81000551</v>
      </c>
      <c r="G77" s="9">
        <v>293755250512</v>
      </c>
      <c r="H77" s="9">
        <f t="shared" si="19"/>
        <v>6498.1218219024695</v>
      </c>
      <c r="J77">
        <v>1996</v>
      </c>
      <c r="K77" s="9">
        <v>4217344647</v>
      </c>
      <c r="L77" s="9"/>
      <c r="M77" s="9">
        <v>1518091803</v>
      </c>
      <c r="N77" s="12">
        <f t="shared" si="20"/>
        <v>1.3599638943617975</v>
      </c>
      <c r="O77" s="11">
        <v>570477</v>
      </c>
      <c r="P77" s="11">
        <f t="shared" si="21"/>
        <v>775828.1225638352</v>
      </c>
      <c r="Q77" s="9">
        <v>4911550006</v>
      </c>
      <c r="R77" s="9">
        <f t="shared" si="22"/>
        <v>6330.719218799492</v>
      </c>
      <c r="T77" s="10">
        <f t="shared" si="23"/>
        <v>-0.025761690483969146</v>
      </c>
    </row>
    <row r="78" spans="1:20" ht="15">
      <c r="A78">
        <v>1997</v>
      </c>
      <c r="B78" s="9">
        <v>380625175592</v>
      </c>
      <c r="C78" s="9">
        <v>183804291621</v>
      </c>
      <c r="D78" s="12">
        <f t="shared" si="17"/>
        <v>1.4829010359998458</v>
      </c>
      <c r="E78" s="11">
        <v>31576960</v>
      </c>
      <c r="F78" s="11">
        <f t="shared" si="18"/>
        <v>46825506.69772569</v>
      </c>
      <c r="G78" s="9">
        <v>305763487393</v>
      </c>
      <c r="H78" s="9">
        <f t="shared" si="19"/>
        <v>6529.848985229473</v>
      </c>
      <c r="J78">
        <v>1997</v>
      </c>
      <c r="K78" s="9">
        <v>4632198518</v>
      </c>
      <c r="L78" s="9"/>
      <c r="M78" s="9">
        <v>1759834838</v>
      </c>
      <c r="N78" s="12">
        <f t="shared" si="20"/>
        <v>1.3799135186373288</v>
      </c>
      <c r="O78" s="11">
        <v>570234</v>
      </c>
      <c r="P78" s="11">
        <f t="shared" si="21"/>
        <v>786873.6053866385</v>
      </c>
      <c r="Q78" s="9">
        <v>5251525530</v>
      </c>
      <c r="R78" s="9">
        <f t="shared" si="22"/>
        <v>6673.912422592454</v>
      </c>
      <c r="T78" s="10">
        <f t="shared" si="23"/>
        <v>0.02206229235758017</v>
      </c>
    </row>
    <row r="79" spans="1:20" ht="15">
      <c r="A79">
        <v>1998</v>
      </c>
      <c r="B79" s="9">
        <v>407650369272</v>
      </c>
      <c r="C79" s="9">
        <v>201951491048</v>
      </c>
      <c r="D79" s="12">
        <f t="shared" si="17"/>
        <v>1.4954036749890693</v>
      </c>
      <c r="E79" s="11">
        <v>31811673</v>
      </c>
      <c r="F79" s="11">
        <f t="shared" si="18"/>
        <v>47571292.71175055</v>
      </c>
      <c r="G79" s="9">
        <v>318833870519</v>
      </c>
      <c r="H79" s="9">
        <f t="shared" si="19"/>
        <v>6702.232635360886</v>
      </c>
      <c r="J79">
        <v>1998</v>
      </c>
      <c r="K79" s="9">
        <v>4945479136</v>
      </c>
      <c r="L79" s="9"/>
      <c r="M79" s="9">
        <v>1976311835</v>
      </c>
      <c r="N79" s="12">
        <f t="shared" si="20"/>
        <v>1.3996198913495932</v>
      </c>
      <c r="O79" s="11">
        <v>564913</v>
      </c>
      <c r="P79" s="11">
        <f t="shared" si="21"/>
        <v>790663.4716819727</v>
      </c>
      <c r="Q79" s="9">
        <v>5305756896</v>
      </c>
      <c r="R79" s="9">
        <f t="shared" si="22"/>
        <v>6710.512229321916</v>
      </c>
      <c r="T79" s="10">
        <f t="shared" si="23"/>
        <v>0.0012353486385039414</v>
      </c>
    </row>
    <row r="80" spans="1:20" ht="15">
      <c r="A80">
        <v>1999</v>
      </c>
      <c r="B80" s="9">
        <v>436314515091</v>
      </c>
      <c r="C80" s="9">
        <v>224402364259</v>
      </c>
      <c r="D80" s="12">
        <f t="shared" si="17"/>
        <v>1.514313314128909</v>
      </c>
      <c r="E80" s="11">
        <v>32359042</v>
      </c>
      <c r="F80" s="11">
        <f t="shared" si="18"/>
        <v>49001728.13305656</v>
      </c>
      <c r="G80" s="9">
        <v>335246267680</v>
      </c>
      <c r="H80" s="9">
        <f t="shared" si="19"/>
        <v>6841.519278048541</v>
      </c>
      <c r="J80">
        <v>1999</v>
      </c>
      <c r="K80" s="9">
        <v>4872474817</v>
      </c>
      <c r="L80" s="9"/>
      <c r="M80" s="9">
        <v>2014087252</v>
      </c>
      <c r="N80" s="12">
        <f t="shared" si="20"/>
        <v>1.4133602178861708</v>
      </c>
      <c r="O80" s="11">
        <v>576551</v>
      </c>
      <c r="P80" s="11">
        <f t="shared" si="21"/>
        <v>814874.2469824897</v>
      </c>
      <c r="Q80" s="9">
        <v>5457297063</v>
      </c>
      <c r="R80" s="9">
        <f t="shared" si="22"/>
        <v>6697.103366818351</v>
      </c>
      <c r="T80" s="10">
        <f t="shared" si="23"/>
        <v>-0.02110874870930468</v>
      </c>
    </row>
    <row r="81" spans="1:20" ht="15">
      <c r="A81">
        <v>2000</v>
      </c>
      <c r="B81" s="9">
        <v>481753558221</v>
      </c>
      <c r="C81" s="9">
        <v>255130109523</v>
      </c>
      <c r="D81" s="12">
        <f t="shared" si="17"/>
        <v>1.5295863521281174</v>
      </c>
      <c r="E81" s="11">
        <v>33089467</v>
      </c>
      <c r="F81" s="11">
        <f t="shared" si="18"/>
        <v>50613197.12239372</v>
      </c>
      <c r="G81" s="9">
        <v>356563789627</v>
      </c>
      <c r="H81" s="9">
        <f t="shared" si="19"/>
        <v>7044.877816446789</v>
      </c>
      <c r="J81">
        <v>2000</v>
      </c>
      <c r="K81" s="9">
        <v>4869935847</v>
      </c>
      <c r="L81" s="9"/>
      <c r="M81" s="9">
        <v>2239872994</v>
      </c>
      <c r="N81" s="12">
        <f t="shared" si="20"/>
        <v>1.4599389117989752</v>
      </c>
      <c r="O81" s="11">
        <v>586809</v>
      </c>
      <c r="P81" s="11">
        <f t="shared" si="21"/>
        <v>856705.2928938448</v>
      </c>
      <c r="Q81" s="9">
        <v>5872418845</v>
      </c>
      <c r="R81" s="9">
        <f t="shared" si="22"/>
        <v>6854.6545629054</v>
      </c>
      <c r="T81" s="10">
        <f t="shared" si="23"/>
        <v>-0.027001639843532765</v>
      </c>
    </row>
    <row r="82" spans="1:20" ht="15">
      <c r="A82">
        <v>2001</v>
      </c>
      <c r="B82" s="9">
        <v>544087612104</v>
      </c>
      <c r="C82" s="9">
        <v>289605612366</v>
      </c>
      <c r="D82" s="12">
        <f t="shared" si="17"/>
        <v>1.5322775338443897</v>
      </c>
      <c r="E82" s="11">
        <v>33813589</v>
      </c>
      <c r="F82" s="11">
        <f t="shared" si="18"/>
        <v>51811802.76334778</v>
      </c>
      <c r="G82" s="9">
        <v>383734757143</v>
      </c>
      <c r="H82" s="9">
        <f t="shared" si="19"/>
        <v>7406.319345723636</v>
      </c>
      <c r="J82">
        <v>2001</v>
      </c>
      <c r="K82" s="9">
        <v>5524686729</v>
      </c>
      <c r="L82" s="9"/>
      <c r="M82" s="9">
        <v>2614614189</v>
      </c>
      <c r="N82" s="12">
        <f t="shared" si="20"/>
        <v>1.473260171527094</v>
      </c>
      <c r="O82" s="11">
        <v>608165</v>
      </c>
      <c r="P82" s="11">
        <f t="shared" si="21"/>
        <v>895985.2722167752</v>
      </c>
      <c r="Q82" s="9">
        <v>6345348924</v>
      </c>
      <c r="R82" s="9">
        <f t="shared" si="22"/>
        <v>7081.979046710047</v>
      </c>
      <c r="T82" s="10">
        <f t="shared" si="23"/>
        <v>-0.04379237295524674</v>
      </c>
    </row>
    <row r="83" spans="1:20" ht="15">
      <c r="A83">
        <v>2002</v>
      </c>
      <c r="B83" s="9">
        <v>622963195767</v>
      </c>
      <c r="C83" s="9">
        <v>338185339792</v>
      </c>
      <c r="D83" s="12">
        <f t="shared" si="17"/>
        <v>1.5428656814559036</v>
      </c>
      <c r="E83" s="11">
        <v>34478280</v>
      </c>
      <c r="F83" s="11">
        <f t="shared" si="18"/>
        <v>53195354.96762745</v>
      </c>
      <c r="G83" s="9">
        <v>416591058927</v>
      </c>
      <c r="H83" s="9">
        <f t="shared" si="19"/>
        <v>7831.342777588768</v>
      </c>
      <c r="J83">
        <v>2002</v>
      </c>
      <c r="K83" s="9">
        <v>6314536604</v>
      </c>
      <c r="L83" s="9"/>
      <c r="M83" s="9">
        <v>3110642148</v>
      </c>
      <c r="N83" s="12">
        <f t="shared" si="20"/>
        <v>1.492616060857029</v>
      </c>
      <c r="O83" s="11">
        <v>634914</v>
      </c>
      <c r="P83" s="11">
        <f t="shared" si="21"/>
        <v>947682.8336629797</v>
      </c>
      <c r="Q83" s="9">
        <v>6971693586</v>
      </c>
      <c r="R83" s="9">
        <f t="shared" si="22"/>
        <v>7356.568398578077</v>
      </c>
      <c r="T83" s="10">
        <f t="shared" si="23"/>
        <v>-0.060624900798541104</v>
      </c>
    </row>
    <row r="84" spans="1:20" ht="15">
      <c r="A84">
        <v>2003</v>
      </c>
      <c r="B84" s="9">
        <v>721919505541</v>
      </c>
      <c r="C84" s="9">
        <v>392059642209</v>
      </c>
      <c r="D84" s="12">
        <f t="shared" si="17"/>
        <v>1.54307944195966</v>
      </c>
      <c r="E84" s="11">
        <v>34782742</v>
      </c>
      <c r="F84" s="11">
        <f t="shared" si="18"/>
        <v>53672534.11518683</v>
      </c>
      <c r="G84" s="9">
        <v>450124257375</v>
      </c>
      <c r="H84" s="9">
        <f t="shared" si="19"/>
        <v>8386.491616158584</v>
      </c>
      <c r="J84">
        <v>2003</v>
      </c>
      <c r="K84" s="9">
        <v>6419579015</v>
      </c>
      <c r="L84" s="9"/>
      <c r="M84" s="9">
        <v>3161027418</v>
      </c>
      <c r="N84" s="12">
        <f t="shared" si="20"/>
        <v>1.4924041608669256</v>
      </c>
      <c r="O84" s="11">
        <v>645158</v>
      </c>
      <c r="P84" s="11">
        <f t="shared" si="21"/>
        <v>962836.483616584</v>
      </c>
      <c r="Q84" s="9">
        <v>7601418187</v>
      </c>
      <c r="R84" s="9">
        <f t="shared" si="22"/>
        <v>7894.817361352709</v>
      </c>
      <c r="T84" s="10">
        <f t="shared" si="23"/>
        <v>-0.058626929747183865</v>
      </c>
    </row>
    <row r="85" spans="1:20" ht="15">
      <c r="A85">
        <v>2004</v>
      </c>
      <c r="B85" s="9">
        <v>792898585941</v>
      </c>
      <c r="C85" s="9">
        <v>446498117963</v>
      </c>
      <c r="D85" s="12">
        <f t="shared" si="17"/>
        <v>1.5631213447468857</v>
      </c>
      <c r="E85" s="11">
        <v>35086061</v>
      </c>
      <c r="F85" s="11">
        <f t="shared" si="18"/>
        <v>54843770.85219126</v>
      </c>
      <c r="G85" s="9">
        <v>481246587226</v>
      </c>
      <c r="H85" s="9">
        <f t="shared" si="19"/>
        <v>8774.863211411948</v>
      </c>
      <c r="J85">
        <v>2004</v>
      </c>
      <c r="K85" s="9">
        <v>6825359796</v>
      </c>
      <c r="L85" s="9"/>
      <c r="M85" s="9">
        <v>3472795225</v>
      </c>
      <c r="N85" s="12">
        <f t="shared" si="20"/>
        <v>1.5088076422044785</v>
      </c>
      <c r="O85" s="11">
        <v>661449</v>
      </c>
      <c r="P85" s="11">
        <f t="shared" si="21"/>
        <v>997999.30612851</v>
      </c>
      <c r="Q85" s="9">
        <v>8424555436</v>
      </c>
      <c r="R85" s="9">
        <f t="shared" si="22"/>
        <v>8441.444181640732</v>
      </c>
      <c r="T85" s="10">
        <f t="shared" si="23"/>
        <v>-0.037997062944251425</v>
      </c>
    </row>
    <row r="86" spans="1:20" ht="15">
      <c r="A86">
        <v>2005</v>
      </c>
      <c r="B86" s="9">
        <v>868755031289</v>
      </c>
      <c r="C86" s="9">
        <v>510148795934</v>
      </c>
      <c r="D86" s="12">
        <f t="shared" si="17"/>
        <v>1.5872182347848687</v>
      </c>
      <c r="E86" s="11">
        <v>35238673</v>
      </c>
      <c r="F86" s="11">
        <f t="shared" si="18"/>
        <v>55931464.35522121</v>
      </c>
      <c r="G86" s="9">
        <v>515740325861</v>
      </c>
      <c r="H86" s="9">
        <f t="shared" si="19"/>
        <v>9220.933723199678</v>
      </c>
      <c r="J86">
        <v>2005</v>
      </c>
      <c r="K86" s="9">
        <v>7328324384</v>
      </c>
      <c r="L86" s="9"/>
      <c r="M86" s="9">
        <v>3806641692</v>
      </c>
      <c r="N86" s="12">
        <f t="shared" si="20"/>
        <v>1.51944230256934</v>
      </c>
      <c r="O86" s="11">
        <v>679838</v>
      </c>
      <c r="P86" s="11">
        <f t="shared" si="21"/>
        <v>1032974.616094135</v>
      </c>
      <c r="Q86" s="9">
        <v>8998802051</v>
      </c>
      <c r="R86" s="9">
        <f t="shared" si="22"/>
        <v>8711.542288450522</v>
      </c>
      <c r="T86" s="10">
        <f t="shared" si="23"/>
        <v>-0.05524293418003179</v>
      </c>
    </row>
    <row r="87" spans="1:20" ht="15">
      <c r="A87">
        <v>2006</v>
      </c>
      <c r="B87" s="9">
        <v>939459919425</v>
      </c>
      <c r="C87" s="9">
        <v>570420556680</v>
      </c>
      <c r="D87" s="12">
        <f t="shared" si="17"/>
        <v>1.6071792365864082</v>
      </c>
      <c r="E87" s="11">
        <v>35377659</v>
      </c>
      <c r="F87" s="11">
        <f t="shared" si="18"/>
        <v>56858238.983834274</v>
      </c>
      <c r="G87" s="9">
        <v>551835328219</v>
      </c>
      <c r="H87" s="9">
        <f t="shared" si="19"/>
        <v>9705.459368446072</v>
      </c>
      <c r="J87">
        <v>2006</v>
      </c>
      <c r="K87" s="9">
        <v>7817701056</v>
      </c>
      <c r="L87" s="9"/>
      <c r="M87" s="9">
        <v>4043062566</v>
      </c>
      <c r="N87" s="12">
        <f t="shared" si="20"/>
        <v>1.5171677117145574</v>
      </c>
      <c r="O87" s="11">
        <v>690371</v>
      </c>
      <c r="P87" s="11">
        <f t="shared" si="21"/>
        <v>1047408.5903040908</v>
      </c>
      <c r="Q87" s="9">
        <v>9794446454</v>
      </c>
      <c r="R87" s="9">
        <f t="shared" si="22"/>
        <v>9351.122899571035</v>
      </c>
      <c r="T87" s="10">
        <f t="shared" si="23"/>
        <v>-0.036508984832499425</v>
      </c>
    </row>
    <row r="88" spans="1:20" ht="15">
      <c r="A88">
        <v>2007</v>
      </c>
      <c r="B88" s="9">
        <v>1013168556764</v>
      </c>
      <c r="C88" s="9">
        <v>632728034944</v>
      </c>
      <c r="D88" s="12">
        <f t="shared" si="17"/>
        <v>1.6245042157298049</v>
      </c>
      <c r="E88" s="11">
        <v>35345986</v>
      </c>
      <c r="F88" s="11">
        <v>57419703</v>
      </c>
      <c r="G88" s="9">
        <v>583252287933</v>
      </c>
      <c r="H88" s="9">
        <f t="shared" si="19"/>
        <v>10157.702974064496</v>
      </c>
      <c r="J88">
        <v>2007</v>
      </c>
      <c r="K88" s="9">
        <v>8470935614</v>
      </c>
      <c r="L88" s="9"/>
      <c r="M88" s="9">
        <v>4305767399</v>
      </c>
      <c r="N88" s="12">
        <f t="shared" si="20"/>
        <v>1.508298917050416</v>
      </c>
      <c r="O88" s="11">
        <v>698057</v>
      </c>
      <c r="P88" s="11">
        <f t="shared" si="21"/>
        <v>1052878.6171394621</v>
      </c>
      <c r="Q88" s="9">
        <v>10520002176</v>
      </c>
      <c r="R88" s="9">
        <f t="shared" si="22"/>
        <v>9991.65716232467</v>
      </c>
      <c r="T88" s="10">
        <f t="shared" si="23"/>
        <v>-0.01634678747387952</v>
      </c>
    </row>
    <row r="89" spans="4:20" ht="15">
      <c r="D89" s="12"/>
      <c r="E89" s="11"/>
      <c r="F89" s="11"/>
      <c r="G89" s="9"/>
      <c r="H89" s="9"/>
      <c r="N89" s="12"/>
      <c r="O89" s="11"/>
      <c r="P89" s="11"/>
      <c r="Q89" s="9"/>
      <c r="R89" s="9"/>
      <c r="T89" s="10"/>
    </row>
    <row r="98" ht="15">
      <c r="B98" s="9"/>
    </row>
    <row r="99" ht="15">
      <c r="B99" s="9"/>
    </row>
    <row r="100" ht="15">
      <c r="B100" s="9"/>
    </row>
    <row r="101" ht="15">
      <c r="B101" s="9"/>
    </row>
    <row r="102" ht="15">
      <c r="B102" s="9"/>
    </row>
  </sheetData>
  <sheetProtection/>
  <printOptions/>
  <pageMargins left="0.208333333333333" right="0.195138888888889" top="0.208333333333333" bottom="0.208333333333333" header="0.5" footer="0.5"/>
  <pageSetup fitToHeight="1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cwilliams</cp:lastModifiedBy>
  <cp:lastPrinted>2009-07-20T00:20:33Z</cp:lastPrinted>
  <dcterms:created xsi:type="dcterms:W3CDTF">2009-03-02T20:30:44Z</dcterms:created>
  <dcterms:modified xsi:type="dcterms:W3CDTF">2009-07-20T16:08:43Z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